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11 PUENTE PEATONAL MOLINITO\"/>
    </mc:Choice>
  </mc:AlternateContent>
  <bookViews>
    <workbookView xWindow="0" yWindow="0" windowWidth="16635" windowHeight="11835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52511"/>
</workbook>
</file>

<file path=xl/calcChain.xml><?xml version="1.0" encoding="utf-8"?>
<calcChain xmlns="http://schemas.openxmlformats.org/spreadsheetml/2006/main">
  <c r="F32" i="2" l="1"/>
  <c r="F31" i="2"/>
  <c r="D31" i="2"/>
  <c r="C38" i="2"/>
  <c r="C39" i="2" s="1"/>
  <c r="D33" i="2" l="1"/>
  <c r="D32" i="2"/>
  <c r="B30" i="1"/>
  <c r="D9" i="1"/>
  <c r="F37" i="1"/>
  <c r="F38" i="1"/>
  <c r="F39" i="1"/>
  <c r="F40" i="1"/>
  <c r="AE13" i="1" l="1"/>
  <c r="G9" i="1" l="1"/>
  <c r="G8" i="1"/>
  <c r="B7" i="1"/>
  <c r="B10" i="1"/>
  <c r="D10" i="1"/>
  <c r="B8" i="1"/>
  <c r="B30" i="2"/>
  <c r="B29" i="2"/>
  <c r="B28" i="2"/>
  <c r="B27" i="2"/>
  <c r="B26" i="2"/>
  <c r="B25" i="2"/>
  <c r="B24" i="2"/>
  <c r="I29" i="2" l="1"/>
  <c r="I28" i="2"/>
  <c r="F17" i="2" l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G39" i="1"/>
  <c r="G38" i="1"/>
  <c r="G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28" i="2" l="1"/>
  <c r="F29" i="2" l="1"/>
  <c r="F30" i="2" l="1"/>
  <c r="D35" i="2" l="1"/>
  <c r="I35" i="2"/>
  <c r="D34" i="2"/>
  <c r="D38" i="2" l="1"/>
  <c r="D37" i="2"/>
  <c r="D36" i="2"/>
  <c r="E32" i="2"/>
  <c r="I37" i="2" l="1"/>
  <c r="I36" i="2" s="1"/>
  <c r="E33" i="2"/>
  <c r="F33" i="2" s="1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<sst xmlns="http://schemas.openxmlformats.org/spreadsheetml/2006/main" count="98" uniqueCount="72">
  <si>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</si>
  <si>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</si>
  <si>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</si>
  <si>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</si>
  <si>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</si>
  <si>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</si>
  <si>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</si>
  <si>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</si>
  <si>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</si>
  <si>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</si>
  <si>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</si>
  <si>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</si>
  <si>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</si>
  <si>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</si>
  <si>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</si>
  <si>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</si>
  <si>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</si>
  <si>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</si>
  <si>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</si>
  <si>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</si>
  <si>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</si>
  <si>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</si>
  <si>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</si>
  <si>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</si>
  <si>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</si>
  <si>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</si>
  <si>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</si>
  <si>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</si>
  <si>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</si>
  <si>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</si>
  <si>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</si>
  <si>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</si>
  <si>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</si>
  <si>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</si>
  <si>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</si>
  <si>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</si>
  <si>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</si>
  <si>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</si>
  <si>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</si>
  <si>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</si>
  <si>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</si>
  <si>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</si>
  <si>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</si>
  <si>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</si>
  <si>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</si>
  <si>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</si>
  <si>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</si>
  <si>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</si>
  <si>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</si>
  <si>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</si>
  <si>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</si>
  <si>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</si>
  <si>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</si>
  <si>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</si>
  <si>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</si>
  <si>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</si>
  <si>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</si>
  <si>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</si>
  <si>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</si>
  <si>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</si>
  <si>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</si>
  <si>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</si>
  <si>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</si>
  <si>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</si>
  <si>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</si>
  <si>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</si>
  <si>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PUENTE  PEATONAL</t>
  </si>
  <si>
    <t>PIPR MOLINITO</t>
  </si>
  <si>
    <t>PCA:</t>
  </si>
  <si>
    <t>RBM</t>
  </si>
  <si>
    <t>2.50 m</t>
  </si>
  <si>
    <t>SM - ARENA LIMOSA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</si>
</sst>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98.926561068202645</c:v>
                </c:pt>
                <c:pt idx="8">
                  <c:v>97.689979054850113</c:v>
                </c:pt>
                <c:pt idx="9">
                  <c:v>95.355312213640531</c:v>
                </c:pt>
                <c:pt idx="10">
                  <c:v>90.260594318628094</c:v>
                </c:pt>
                <c:pt idx="11">
                  <c:v>81.208813980887555</c:v>
                </c:pt>
                <c:pt idx="12">
                  <c:v>70.643457258803508</c:v>
                </c:pt>
                <c:pt idx="13">
                  <c:v>49.275320068071736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C4C-4B8F-B620-F54D378D3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453184"/>
        <c:axId val="312452624"/>
      </c:scatterChart>
      <c:valAx>
        <c:axId val="312453184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12452624"/>
        <c:crosses val="autoZero"/>
        <c:crossBetween val="midCat"/>
        <c:minorUnit val="10"/>
      </c:valAx>
      <c:valAx>
        <c:axId val="312452624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1245318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34</c:v>
                </c:pt>
                <c:pt idx="1">
                  <c:v>30</c:v>
                </c:pt>
                <c:pt idx="2">
                  <c:v>23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37.669501264077297</c:v>
                </c:pt>
                <c:pt idx="1">
                  <c:v>38.486752253482607</c:v>
                </c:pt>
                <c:pt idx="2">
                  <c:v>41.71585989767788</c:v>
                </c:pt>
                <c:pt idx="3">
                  <c:v>42.550607287449353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B4-462D-A791-05DA7D211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078656"/>
        <c:axId val="316801232"/>
      </c:scatterChart>
      <c:valAx>
        <c:axId val="20607865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316801232"/>
        <c:crosses val="autoZero"/>
        <c:crossBetween val="midCat"/>
      </c:valAx>
      <c:valAx>
        <c:axId val="316801232"/>
        <c:scaling>
          <c:orientation val="minMax"/>
          <c:max val="43"/>
          <c:min val="37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0607865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AA-4E81-9CE6-BA1A4503BD70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AA-4E81-9CE6-BA1A4503BD70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6AA-4E81-9CE6-BA1A4503BD70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6AA-4E81-9CE6-BA1A4503BD70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40.403087458610003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16.423495621875311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6AA-4E81-9CE6-BA1A4503B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482432"/>
        <c:axId val="304482992"/>
      </c:scatterChart>
      <c:valAx>
        <c:axId val="30448243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4482992"/>
        <c:crosses val="autoZero"/>
        <c:crossBetween val="midCat"/>
        <c:majorUnit val="10"/>
        <c:minorUnit val="10"/>
      </c:valAx>
      <c:valAx>
        <c:axId val="30448299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448243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28575" y="0"/>
          <a:ext cx="6692082" cy="1066800"/>
          <a:chOff x="28596" y="9525"/>
          <a:chExt cx="6703565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96" y="38100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</xdr:colOff>
      <xdr:row>14</xdr:row>
      <xdr:rowOff>2382</xdr:rowOff>
    </xdr:from>
    <xdr:to>
      <xdr:col>4</xdr:col>
      <xdr:colOff>193475</xdr:colOff>
      <xdr:row>27</xdr:row>
      <xdr:rowOff>33073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80076" y="2673163"/>
          <a:ext cx="3328228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28575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28575" y="0"/>
          <a:ext cx="6694383" cy="1066800"/>
          <a:chOff x="28593" y="9525"/>
          <a:chExt cx="6703568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93" y="47625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/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topLeftCell="A13" zoomScale="115" zoomScaleNormal="100" zoomScaleSheetLayoutView="115" workbookViewId="0">
      <selection activeCell="F33" sqref="F33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66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67</v>
      </c>
      <c r="C8" s="92"/>
      <c r="D8" s="92"/>
      <c r="E8" s="12"/>
      <c r="F8" s="12"/>
      <c r="G8" s="17" t="s">
        <v>5</v>
      </c>
      <c r="H8" s="93">
        <v>43068</v>
      </c>
      <c r="I8" s="74"/>
      <c r="J8" s="94"/>
      <c r="K8" s="13"/>
    </row>
    <row r="9" spans="1:11" x14ac:dyDescent="0.25">
      <c r="A9" s="16" t="s">
        <v>68</v>
      </c>
      <c r="B9" s="18">
        <v>2</v>
      </c>
      <c r="C9" s="17" t="s">
        <v>2</v>
      </c>
      <c r="D9" s="18">
        <v>2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2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100</v>
      </c>
      <c r="C17" s="27">
        <v>1100</v>
      </c>
      <c r="D17" s="27">
        <v>863.9</v>
      </c>
      <c r="E17" s="27">
        <f>C17-D17</f>
        <v>236.10000000000002</v>
      </c>
      <c r="F17" s="27">
        <f>D17-B17</f>
        <v>763.9</v>
      </c>
      <c r="G17" s="27">
        <f>(E17/F17)*100</f>
        <v>30.907186804555575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8.1999999999999993</v>
      </c>
      <c r="D31" s="30">
        <f>(C31*100)/$F$17</f>
        <v>1.0734389317973556</v>
      </c>
      <c r="E31" s="30">
        <f>E30+D31</f>
        <v>1.0734389317973556</v>
      </c>
      <c r="F31" s="30">
        <f>100-E31</f>
        <v>98.926561068202645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1.25</v>
      </c>
      <c r="D32" s="42">
        <f>(C32*$F$31)/$C$39</f>
        <v>1.2365820133525331</v>
      </c>
      <c r="E32" s="30">
        <f>D32</f>
        <v>1.2365820133525331</v>
      </c>
      <c r="F32" s="30">
        <f>$F$31-E32</f>
        <v>97.689979054850113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2.36</v>
      </c>
      <c r="D33" s="42">
        <f>(C33*$F$31)/$C$39</f>
        <v>2.3346668412095823</v>
      </c>
      <c r="E33" s="30">
        <f t="shared" ref="E33:E38" si="3">E32+D33</f>
        <v>3.5712488545621155</v>
      </c>
      <c r="F33" s="30">
        <f t="shared" ref="F33:F38" si="4">$F$31-E33</f>
        <v>95.355312213640531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5.15</v>
      </c>
      <c r="D34" s="42">
        <f t="shared" ref="D33:D38" si="5">(C34*$F$31)/$C$39</f>
        <v>5.0947178950124368</v>
      </c>
      <c r="E34" s="30">
        <f t="shared" si="3"/>
        <v>8.6659667495745527</v>
      </c>
      <c r="F34" s="30">
        <f t="shared" si="4"/>
        <v>90.260594318628094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9.15</v>
      </c>
      <c r="D35" s="42">
        <f t="shared" si="5"/>
        <v>9.0517803377405421</v>
      </c>
      <c r="E35" s="30">
        <f t="shared" si="3"/>
        <v>17.717747087315097</v>
      </c>
      <c r="F35" s="30">
        <f t="shared" si="4"/>
        <v>81.208813980887555</v>
      </c>
      <c r="G35" s="12"/>
      <c r="H35" s="34" t="s">
        <v>54</v>
      </c>
      <c r="I35" s="44">
        <f>E31</f>
        <v>1.0734389317973556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10.68</v>
      </c>
      <c r="D36" s="42">
        <f t="shared" si="5"/>
        <v>10.565356722084044</v>
      </c>
      <c r="E36" s="30">
        <f t="shared" si="3"/>
        <v>28.28310380939914</v>
      </c>
      <c r="F36" s="30">
        <f t="shared" si="4"/>
        <v>70.643457258803508</v>
      </c>
      <c r="G36" s="12"/>
      <c r="H36" s="34" t="s">
        <v>55</v>
      </c>
      <c r="I36" s="44">
        <f>100-I35-I37</f>
        <v>49.651241000130902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21.6</v>
      </c>
      <c r="D37" s="42">
        <f t="shared" si="5"/>
        <v>21.368137190731773</v>
      </c>
      <c r="E37" s="30">
        <f t="shared" si="3"/>
        <v>49.651241000130909</v>
      </c>
      <c r="F37" s="30">
        <f t="shared" si="4"/>
        <v>49.275320068071736</v>
      </c>
      <c r="G37" s="12"/>
      <c r="H37" s="34" t="s">
        <v>56</v>
      </c>
      <c r="I37" s="44">
        <f>D38</f>
        <v>49.275320068071743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100-SUM(C32:C37)</f>
        <v>49.81</v>
      </c>
      <c r="D38" s="42">
        <f t="shared" si="5"/>
        <v>49.275320068071743</v>
      </c>
      <c r="E38" s="30">
        <f t="shared" si="3"/>
        <v>98.926561068202659</v>
      </c>
      <c r="F38" s="30">
        <f t="shared" si="4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100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topLeftCell="A13" zoomScale="115" zoomScaleNormal="100" zoomScaleSheetLayoutView="115" workbookViewId="0">
      <selection activeCell="F33" sqref="F33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>PUENTE  PEATONAL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101" t="str">
        <f>GRANULOMETRÍA!B8</f>
        <v>PIPR MOLINITO</v>
      </c>
      <c r="C8" s="101"/>
      <c r="D8" s="101"/>
      <c r="E8" s="21"/>
      <c r="F8" s="17" t="s">
        <v>5</v>
      </c>
      <c r="G8" s="93">
        <f>GRANULOMETRÍA!H8</f>
        <v>43068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68</v>
      </c>
      <c r="B9" s="18">
        <v>2</v>
      </c>
      <c r="C9" s="51" t="s">
        <v>2</v>
      </c>
      <c r="D9" s="18">
        <f>GRANULOMETRÍA!D9</f>
        <v>2</v>
      </c>
      <c r="E9" s="21"/>
      <c r="F9" s="17" t="s">
        <v>6</v>
      </c>
      <c r="G9" s="96" t="str">
        <f>GRANULOMETRÍA!H9</f>
        <v>RBM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2</v>
      </c>
      <c r="C10" s="51" t="s">
        <v>4</v>
      </c>
      <c r="D10" s="52" t="str">
        <f>GRANULOMETRÍA!D10</f>
        <v>2.50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2" t="s">
        <v>18</v>
      </c>
      <c r="AE11" s="102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4" t="s">
        <v>17</v>
      </c>
      <c r="N12" s="104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-8.9909999999999997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69.343999999999994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3" t="s">
        <v>19</v>
      </c>
      <c r="AE15" s="103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3" t="s">
        <v>20</v>
      </c>
      <c r="AE19" s="103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2" t="s">
        <v>21</v>
      </c>
      <c r="AE25" s="102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40.403087458610003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23.979591836734691</v>
      </c>
      <c r="C31" s="12"/>
      <c r="D31" s="12"/>
      <c r="E31" s="12"/>
      <c r="F31" s="71" t="s">
        <v>71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16.423495621875311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34</v>
      </c>
      <c r="B37" s="57">
        <v>1</v>
      </c>
      <c r="C37" s="58">
        <v>28.65</v>
      </c>
      <c r="D37" s="58">
        <v>34.64</v>
      </c>
      <c r="E37" s="58">
        <v>33.000999999999998</v>
      </c>
      <c r="F37" s="57">
        <f>D37-E37</f>
        <v>1.6390000000000029</v>
      </c>
      <c r="G37" s="58">
        <f>E37-C37</f>
        <v>4.3509999999999991</v>
      </c>
      <c r="H37" s="59">
        <f>(F37/G37)*100</f>
        <v>37.669501264077297</v>
      </c>
      <c r="I37" s="12"/>
      <c r="J37" s="13"/>
    </row>
    <row r="38" spans="1:10" x14ac:dyDescent="0.25">
      <c r="A38" s="67">
        <v>30</v>
      </c>
      <c r="B38" s="57">
        <v>2</v>
      </c>
      <c r="C38" s="58">
        <v>28.32</v>
      </c>
      <c r="D38" s="58">
        <v>33.39</v>
      </c>
      <c r="E38" s="58">
        <v>31.981000000000002</v>
      </c>
      <c r="F38" s="58">
        <f t="shared" ref="F38:F40" si="0">D38-E38</f>
        <v>1.4089999999999989</v>
      </c>
      <c r="G38" s="58">
        <f t="shared" ref="G38:G40" si="1">E38-C38</f>
        <v>3.6610000000000014</v>
      </c>
      <c r="H38" s="59">
        <f t="shared" ref="H38:H40" si="2">(F38/G38)*100</f>
        <v>38.486752253482607</v>
      </c>
      <c r="I38" s="12"/>
      <c r="J38" s="13"/>
    </row>
    <row r="39" spans="1:10" x14ac:dyDescent="0.25">
      <c r="A39" s="67">
        <v>23</v>
      </c>
      <c r="B39" s="57">
        <v>3</v>
      </c>
      <c r="C39" s="58">
        <v>28.94</v>
      </c>
      <c r="D39" s="58">
        <v>32.540999999999997</v>
      </c>
      <c r="E39" s="58">
        <v>31.481000000000002</v>
      </c>
      <c r="F39" s="57">
        <f t="shared" si="0"/>
        <v>1.0599999999999952</v>
      </c>
      <c r="G39" s="58">
        <f t="shared" si="1"/>
        <v>2.5410000000000004</v>
      </c>
      <c r="H39" s="59">
        <f t="shared" si="2"/>
        <v>41.71585989767788</v>
      </c>
      <c r="I39" s="12"/>
      <c r="J39" s="13"/>
    </row>
    <row r="40" spans="1:10" x14ac:dyDescent="0.25">
      <c r="A40" s="67">
        <v>19</v>
      </c>
      <c r="B40" s="57">
        <v>4</v>
      </c>
      <c r="C40" s="58">
        <v>28.98</v>
      </c>
      <c r="D40" s="58">
        <v>32.500999999999998</v>
      </c>
      <c r="E40" s="58">
        <v>31.45</v>
      </c>
      <c r="F40" s="57">
        <f t="shared" si="0"/>
        <v>1.0509999999999984</v>
      </c>
      <c r="G40" s="58">
        <f t="shared" si="1"/>
        <v>2.4699999999999989</v>
      </c>
      <c r="H40" s="59">
        <f t="shared" si="2"/>
        <v>42.550607287449353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4.5110000000000001</v>
      </c>
      <c r="C45" s="62">
        <v>5.24</v>
      </c>
      <c r="D45" s="62">
        <v>5.0990000000000002</v>
      </c>
      <c r="E45" s="62">
        <f>C45-D45</f>
        <v>0.14100000000000001</v>
      </c>
      <c r="F45" s="62">
        <f>D45-B45</f>
        <v>0.58800000000000008</v>
      </c>
      <c r="G45" s="27">
        <f>(E45/F45)*100</f>
        <v>23.979591836734691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2017-12-29T16:36:06Z</cp:lastPrinted>
  <dcterms:created xsi:type="dcterms:W3CDTF">2017-11-30T15:56:40Z</dcterms:created>
  <dcterms:modified xsi:type="dcterms:W3CDTF">2018-08-03T22:50:01Z</dcterms:modified>
</cp:coreProperties>
</file>