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<sst xmlns="http://schemas.openxmlformats.org/spreadsheetml/2006/main" count="98" uniqueCount="72">
  <si>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</si>
  <si>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</si>
  <si>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</si>
  <si>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</si>
  <si>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</si>
  <si>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</si>
  <si>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</si>
  <si>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</si>
  <si>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</si>
  <si>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</si>
  <si>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</si>
  <si>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</si>
  <si>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</si>
  <si>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</si>
  <si>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</si>
  <si>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</si>
  <si>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</si>
  <si>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</si>
  <si>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</si>
  <si>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</si>
  <si>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</si>
  <si>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</si>
  <si>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</si>
  <si>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</si>
  <si>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</si>
  <si>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</si>
  <si>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</si>
  <si>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</si>
  <si>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</si>
  <si>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</si>
  <si>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</si>
  <si>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</si>
  <si>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</si>
  <si>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</si>
  <si>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</si>
  <si>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</si>
  <si>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</si>
  <si>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</si>
  <si>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</si>
  <si>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</si>
  <si>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</si>
  <si>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</si>
  <si>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</si>
  <si>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</si>
  <si>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</si>
  <si>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</si>
  <si>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</si>
  <si>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</si>
  <si>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</si>
  <si>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</si>
  <si>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</si>
  <si>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</si>
  <si>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</si>
  <si>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</si>
  <si>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</si>
  <si>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</si>
  <si>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</si>
  <si>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</si>
  <si>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</si>
  <si>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</si>
  <si>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</si>
  <si>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</si>
  <si>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</si>
  <si>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</si>
  <si>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</si>
  <si>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</si>
  <si>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</si>
  <si>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</si>
  <si>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</si>
  <si>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ABJ</t>
  </si>
  <si>
    <t>SC- ARENA  ARCILLOSA</t>
  </si>
  <si>
    <t>22.60- 22.93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</si>
</sst>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99.7</c:v>
                </c:pt>
                <c:pt idx="9">
                  <c:v>98.34</c:v>
                </c:pt>
                <c:pt idx="10">
                  <c:v>94.78</c:v>
                </c:pt>
                <c:pt idx="11">
                  <c:v>86.32</c:v>
                </c:pt>
                <c:pt idx="12">
                  <c:v>66.94</c:v>
                </c:pt>
                <c:pt idx="13">
                  <c:v>38.04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7F9-44BB-842D-EB9008140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691648"/>
        <c:axId val="195692208"/>
      </c:scatterChart>
      <c:valAx>
        <c:axId val="195691648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95692208"/>
        <c:crosses val="autoZero"/>
        <c:crossBetween val="midCat"/>
        <c:minorUnit val="10"/>
      </c:valAx>
      <c:valAx>
        <c:axId val="195692208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95691648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32</c:v>
                </c:pt>
                <c:pt idx="1">
                  <c:v>29</c:v>
                </c:pt>
                <c:pt idx="2">
                  <c:v>24</c:v>
                </c:pt>
                <c:pt idx="3">
                  <c:v>21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24.046920821114359</c:v>
                </c:pt>
                <c:pt idx="1">
                  <c:v>26.117751217352804</c:v>
                </c:pt>
                <c:pt idx="2">
                  <c:v>28.389154704944215</c:v>
                </c:pt>
                <c:pt idx="3">
                  <c:v>29.895868323815876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D1-4E3C-9D89-EDEA0930C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695008"/>
        <c:axId val="195695568"/>
      </c:scatterChart>
      <c:valAx>
        <c:axId val="195695008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195695568"/>
        <c:crosses val="autoZero"/>
        <c:crossBetween val="midCat"/>
      </c:valAx>
      <c:valAx>
        <c:axId val="195695568"/>
        <c:scaling>
          <c:orientation val="minMax"/>
          <c:max val="30"/>
          <c:min val="24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195695008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4CD-4981-B14A-6EEE7EC41D92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CD-4981-B14A-6EEE7EC41D92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4CD-4981-B14A-6EEE7EC41D92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4CD-4981-B14A-6EEE7EC41D92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27.733553880776647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7.1661779942518855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4CD-4981-B14A-6EEE7EC41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700048"/>
        <c:axId val="195700608"/>
      </c:scatterChart>
      <c:valAx>
        <c:axId val="195700048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5700608"/>
        <c:crosses val="autoZero"/>
        <c:crossBetween val="midCat"/>
        <c:majorUnit val="10"/>
        <c:minorUnit val="10"/>
      </c:valAx>
      <c:valAx>
        <c:axId val="195700608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5700048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45380" y="0"/>
          <a:ext cx="7181107" cy="102956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xmlns="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xmlns="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xmlns="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pSpPr/>
      </xdr:nvGrpSpPr>
      <xdr:grpSpPr>
        <a:xfrm>
          <a:off x="42332" y="0"/>
          <a:ext cx="667924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xmlns="" id="{5D30798C-2967-4ABC-90A4-8A83C8DF4246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B11" sqref="B11:D11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90" t="s">
        <v>52</v>
      </c>
      <c r="I7" s="90"/>
      <c r="J7" s="91"/>
      <c r="K7" s="13"/>
    </row>
    <row r="8" spans="1:11" x14ac:dyDescent="0.25">
      <c r="A8" s="16" t="s">
        <v>1</v>
      </c>
      <c r="B8" s="92" t="s">
        <v>68</v>
      </c>
      <c r="C8" s="92"/>
      <c r="D8" s="92"/>
      <c r="E8" s="12"/>
      <c r="F8" s="12"/>
      <c r="G8" s="17" t="s">
        <v>5</v>
      </c>
      <c r="H8" s="93">
        <v>43074</v>
      </c>
      <c r="I8" s="74"/>
      <c r="J8" s="94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>
        <v>34</v>
      </c>
      <c r="E9" s="12"/>
      <c r="F9" s="12"/>
      <c r="G9" s="17" t="s">
        <v>6</v>
      </c>
      <c r="H9" s="96" t="s">
        <v>69</v>
      </c>
      <c r="I9" s="96"/>
      <c r="J9" s="97"/>
      <c r="K9" s="13"/>
    </row>
    <row r="10" spans="1:11" x14ac:dyDescent="0.25">
      <c r="A10" s="16" t="s">
        <v>3</v>
      </c>
      <c r="B10" s="19">
        <v>13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95"/>
      <c r="C11" s="95"/>
      <c r="D11" s="95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3" t="s">
        <v>51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6" t="s">
        <v>11</v>
      </c>
      <c r="B15" s="82" t="s">
        <v>10</v>
      </c>
      <c r="C15" s="82" t="s">
        <v>8</v>
      </c>
      <c r="D15" s="82" t="s">
        <v>9</v>
      </c>
      <c r="E15" s="88" t="s">
        <v>12</v>
      </c>
      <c r="F15" s="88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7"/>
      <c r="B16" s="83"/>
      <c r="C16" s="83"/>
      <c r="D16" s="83"/>
      <c r="E16" s="88"/>
      <c r="F16" s="88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69.099999999999994</v>
      </c>
      <c r="C17" s="27">
        <v>491.5</v>
      </c>
      <c r="D17" s="27">
        <v>391.8</v>
      </c>
      <c r="E17" s="27">
        <f>C17-D17</f>
        <v>99.699999999999989</v>
      </c>
      <c r="F17" s="27">
        <f>D17-B17</f>
        <v>322.70000000000005</v>
      </c>
      <c r="G17" s="27">
        <f>(E17/F17)*100</f>
        <v>30.895568639603336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3" t="s">
        <v>52</v>
      </c>
      <c r="B21" s="75"/>
      <c r="C21" s="75"/>
      <c r="D21" s="75"/>
      <c r="E21" s="75"/>
      <c r="F21" s="75"/>
      <c r="G21" s="12"/>
      <c r="H21" s="12"/>
      <c r="I21" s="12"/>
      <c r="J21" s="12"/>
      <c r="K21" s="13"/>
    </row>
    <row r="22" spans="1:16" ht="20.100000000000001" customHeight="1" x14ac:dyDescent="0.25">
      <c r="A22" s="89" t="s">
        <v>63</v>
      </c>
      <c r="B22" s="88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71" t="s">
        <v>57</v>
      </c>
      <c r="I22" s="71"/>
      <c r="J22" s="71"/>
      <c r="K22" s="13"/>
    </row>
    <row r="23" spans="1:16" ht="20.100000000000001" customHeight="1" x14ac:dyDescent="0.25">
      <c r="A23" s="89"/>
      <c r="B23" s="88"/>
      <c r="C23" s="83"/>
      <c r="D23" s="83"/>
      <c r="E23" s="83"/>
      <c r="F23" s="83"/>
      <c r="G23" s="12"/>
      <c r="H23" s="72"/>
      <c r="I23" s="72"/>
      <c r="J23" s="72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0</v>
      </c>
      <c r="D31" s="30">
        <f t="shared" ref="D31" si="3">(C31*100)/$F$17</f>
        <v>0</v>
      </c>
      <c r="E31" s="30">
        <f>E30+D31</f>
        <v>0</v>
      </c>
      <c r="F31" s="30">
        <f>100-E31</f>
        <v>100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0.15</v>
      </c>
      <c r="D32" s="42">
        <f>(C32*$F$31)/$C$39</f>
        <v>0.3</v>
      </c>
      <c r="E32" s="30">
        <f>D32</f>
        <v>0.3</v>
      </c>
      <c r="F32" s="30">
        <f>$F$31-E32</f>
        <v>99.7</v>
      </c>
      <c r="G32" s="12"/>
      <c r="H32" s="76" t="s">
        <v>53</v>
      </c>
      <c r="I32" s="77"/>
      <c r="J32" s="78"/>
      <c r="K32" s="13"/>
    </row>
    <row r="33" spans="1:11" x14ac:dyDescent="0.25">
      <c r="A33" s="28" t="s">
        <v>34</v>
      </c>
      <c r="B33" s="43">
        <v>0.85</v>
      </c>
      <c r="C33" s="42">
        <v>0.68</v>
      </c>
      <c r="D33" s="42">
        <f t="shared" ref="D33:D38" si="4">(C33*$F$31)/$C$39</f>
        <v>1.36</v>
      </c>
      <c r="E33" s="30">
        <f t="shared" ref="E33:E38" si="5">E32+D33</f>
        <v>1.6600000000000001</v>
      </c>
      <c r="F33" s="30">
        <f t="shared" ref="F33:F38" si="6">$F$31-E33</f>
        <v>98.34</v>
      </c>
      <c r="G33" s="12"/>
      <c r="H33" s="79"/>
      <c r="I33" s="80"/>
      <c r="J33" s="81"/>
      <c r="K33" s="13"/>
    </row>
    <row r="34" spans="1:11" x14ac:dyDescent="0.25">
      <c r="A34" s="28" t="s">
        <v>35</v>
      </c>
      <c r="B34" s="43">
        <v>0.42499999999999999</v>
      </c>
      <c r="C34" s="42">
        <v>1.78</v>
      </c>
      <c r="D34" s="42">
        <f t="shared" si="4"/>
        <v>3.56</v>
      </c>
      <c r="E34" s="30">
        <f t="shared" si="5"/>
        <v>5.2200000000000006</v>
      </c>
      <c r="F34" s="30">
        <f t="shared" si="6"/>
        <v>94.78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4.2300000000000004</v>
      </c>
      <c r="D35" s="42">
        <f t="shared" si="4"/>
        <v>8.4600000000000009</v>
      </c>
      <c r="E35" s="30">
        <f t="shared" si="5"/>
        <v>13.680000000000001</v>
      </c>
      <c r="F35" s="30">
        <f t="shared" si="6"/>
        <v>86.32</v>
      </c>
      <c r="G35" s="12"/>
      <c r="H35" s="34" t="s">
        <v>54</v>
      </c>
      <c r="I35" s="44">
        <f>E31</f>
        <v>0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9.69</v>
      </c>
      <c r="D36" s="42">
        <f t="shared" si="4"/>
        <v>19.38</v>
      </c>
      <c r="E36" s="30">
        <f t="shared" si="5"/>
        <v>33.06</v>
      </c>
      <c r="F36" s="30">
        <f t="shared" si="6"/>
        <v>66.94</v>
      </c>
      <c r="G36" s="12"/>
      <c r="H36" s="34" t="s">
        <v>55</v>
      </c>
      <c r="I36" s="44">
        <f>100-I35-I37</f>
        <v>61.96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14.45</v>
      </c>
      <c r="D37" s="42">
        <f t="shared" si="4"/>
        <v>28.9</v>
      </c>
      <c r="E37" s="30">
        <f t="shared" si="5"/>
        <v>61.96</v>
      </c>
      <c r="F37" s="30">
        <f t="shared" si="6"/>
        <v>38.04</v>
      </c>
      <c r="G37" s="12"/>
      <c r="H37" s="34" t="s">
        <v>56</v>
      </c>
      <c r="I37" s="44">
        <f>D38</f>
        <v>38.04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19.02</v>
      </c>
      <c r="D38" s="42">
        <f t="shared" si="4"/>
        <v>38.04</v>
      </c>
      <c r="E38" s="30">
        <f t="shared" si="5"/>
        <v>100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4" t="s">
        <v>41</v>
      </c>
      <c r="B39" s="85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7:J7"/>
    <mergeCell ref="B8:D8"/>
    <mergeCell ref="H8:J8"/>
    <mergeCell ref="B11:D11"/>
    <mergeCell ref="H9:J9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P4" sqref="P4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0" t="str">
        <f>GRANULOMETRÍA!B7</f>
        <v xml:space="preserve">PUENTE ENTRONQUE MOLINITO </v>
      </c>
      <c r="C7" s="100"/>
      <c r="D7" s="100"/>
      <c r="E7" s="50"/>
      <c r="F7" s="15" t="s">
        <v>24</v>
      </c>
      <c r="G7" s="90" t="s">
        <v>25</v>
      </c>
      <c r="H7" s="90"/>
      <c r="I7" s="91"/>
      <c r="J7" s="13"/>
      <c r="L7" s="2"/>
      <c r="M7" s="2"/>
      <c r="N7" s="2"/>
      <c r="AF7" s="2"/>
    </row>
    <row r="8" spans="1:32" x14ac:dyDescent="0.25">
      <c r="A8" s="16" t="s">
        <v>1</v>
      </c>
      <c r="B8" s="92" t="str">
        <f>GRANULOMETRÍA!B8</f>
        <v>KM 28+980</v>
      </c>
      <c r="C8" s="92"/>
      <c r="D8" s="92"/>
      <c r="E8" s="21"/>
      <c r="F8" s="17" t="s">
        <v>5</v>
      </c>
      <c r="G8" s="93">
        <f>GRANULOMETRÍA!H8</f>
        <v>43074</v>
      </c>
      <c r="H8" s="74"/>
      <c r="I8" s="94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>
        <f>GRANULOMETRÍA!D9</f>
        <v>34</v>
      </c>
      <c r="E9" s="21"/>
      <c r="F9" s="17" t="s">
        <v>6</v>
      </c>
      <c r="G9" s="96" t="str">
        <f>GRANULOMETRÍA!H9</f>
        <v>ABJ</v>
      </c>
      <c r="H9" s="96"/>
      <c r="I9" s="97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13</v>
      </c>
      <c r="C10" s="51" t="s">
        <v>4</v>
      </c>
      <c r="D10" s="52" t="str">
        <f>GRANULOMETRÍA!D10</f>
        <v>22.60- 22.93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95"/>
      <c r="C11" s="95"/>
      <c r="D11" s="95"/>
      <c r="E11" s="23"/>
      <c r="F11" s="24"/>
      <c r="G11" s="24"/>
      <c r="H11" s="23"/>
      <c r="I11" s="54"/>
      <c r="J11" s="53"/>
      <c r="L11" s="2"/>
      <c r="M11" s="2"/>
      <c r="N11" s="2"/>
      <c r="AD11" s="101" t="s">
        <v>18</v>
      </c>
      <c r="AE11" s="101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3" t="s">
        <v>17</v>
      </c>
      <c r="N12" s="103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-13.48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71.123999999999995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102" t="s">
        <v>19</v>
      </c>
      <c r="AE15" s="102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102" t="s">
        <v>20</v>
      </c>
      <c r="AE19" s="102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1" t="s">
        <v>21</v>
      </c>
      <c r="AE25" s="101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27.733553880776647</v>
      </c>
      <c r="C30" s="12"/>
      <c r="D30" s="12"/>
      <c r="E30" s="12"/>
      <c r="F30" s="98" t="s">
        <v>28</v>
      </c>
      <c r="G30" s="98"/>
      <c r="H30" s="98"/>
      <c r="I30" s="12"/>
      <c r="J30" s="13"/>
    </row>
    <row r="31" spans="1:32" x14ac:dyDescent="0.25">
      <c r="A31" s="66" t="s">
        <v>27</v>
      </c>
      <c r="B31" s="65">
        <f>G45</f>
        <v>20.567375886524761</v>
      </c>
      <c r="C31" s="12"/>
      <c r="D31" s="12"/>
      <c r="E31" s="12"/>
      <c r="F31" s="71" t="s">
        <v>70</v>
      </c>
      <c r="G31" s="99"/>
      <c r="H31" s="99"/>
      <c r="I31" s="12"/>
      <c r="J31" s="13"/>
    </row>
    <row r="32" spans="1:32" x14ac:dyDescent="0.25">
      <c r="A32" s="66" t="s">
        <v>22</v>
      </c>
      <c r="B32" s="65">
        <f>B30-B31</f>
        <v>7.1661779942518855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3" t="s">
        <v>64</v>
      </c>
      <c r="B34" s="75"/>
      <c r="C34" s="75"/>
      <c r="D34" s="75"/>
      <c r="E34" s="75"/>
      <c r="F34" s="75"/>
      <c r="G34" s="75"/>
      <c r="H34" s="75"/>
      <c r="I34" s="12"/>
      <c r="J34" s="13"/>
    </row>
    <row r="35" spans="1:10" ht="21.95" customHeight="1" x14ac:dyDescent="0.25">
      <c r="A35" s="89" t="s">
        <v>7</v>
      </c>
      <c r="B35" s="88" t="s">
        <v>11</v>
      </c>
      <c r="C35" s="88" t="s">
        <v>23</v>
      </c>
      <c r="D35" s="82" t="s">
        <v>8</v>
      </c>
      <c r="E35" s="88" t="s">
        <v>9</v>
      </c>
      <c r="F35" s="88" t="s">
        <v>12</v>
      </c>
      <c r="G35" s="88" t="s">
        <v>13</v>
      </c>
      <c r="H35" s="82" t="s">
        <v>14</v>
      </c>
      <c r="I35" s="12"/>
      <c r="J35" s="13"/>
    </row>
    <row r="36" spans="1:10" ht="21.95" customHeight="1" x14ac:dyDescent="0.25">
      <c r="A36" s="89"/>
      <c r="B36" s="88"/>
      <c r="C36" s="88"/>
      <c r="D36" s="83"/>
      <c r="E36" s="88"/>
      <c r="F36" s="88"/>
      <c r="G36" s="88"/>
      <c r="H36" s="83"/>
      <c r="I36" s="12"/>
      <c r="J36" s="13"/>
    </row>
    <row r="37" spans="1:10" x14ac:dyDescent="0.25">
      <c r="A37" s="67">
        <v>32</v>
      </c>
      <c r="B37" s="57">
        <v>1</v>
      </c>
      <c r="C37" s="58">
        <v>10.254</v>
      </c>
      <c r="D37" s="58">
        <v>13.215</v>
      </c>
      <c r="E37" s="58">
        <v>12.641</v>
      </c>
      <c r="F37" s="57">
        <f>D37-E37</f>
        <v>0.57399999999999984</v>
      </c>
      <c r="G37" s="58">
        <f>E37-C37</f>
        <v>2.3870000000000005</v>
      </c>
      <c r="H37" s="59">
        <f>(F37/G37)*100</f>
        <v>24.046920821114359</v>
      </c>
      <c r="I37" s="12"/>
      <c r="J37" s="13"/>
    </row>
    <row r="38" spans="1:10" x14ac:dyDescent="0.25">
      <c r="A38" s="67">
        <v>29</v>
      </c>
      <c r="B38" s="57">
        <v>2</v>
      </c>
      <c r="C38" s="58">
        <v>10.365</v>
      </c>
      <c r="D38" s="58">
        <v>13.214</v>
      </c>
      <c r="E38" s="58">
        <v>12.624000000000001</v>
      </c>
      <c r="F38" s="58">
        <f t="shared" ref="F38:F40" si="0">D38-E38</f>
        <v>0.58999999999999986</v>
      </c>
      <c r="G38" s="58">
        <f t="shared" ref="G38:G40" si="1">E38-C38</f>
        <v>2.2590000000000003</v>
      </c>
      <c r="H38" s="59">
        <f t="shared" ref="H38:H40" si="2">(F38/G38)*100</f>
        <v>26.117751217352804</v>
      </c>
      <c r="I38" s="12"/>
      <c r="J38" s="13"/>
    </row>
    <row r="39" spans="1:10" x14ac:dyDescent="0.25">
      <c r="A39" s="67">
        <v>24</v>
      </c>
      <c r="B39" s="57">
        <v>3</v>
      </c>
      <c r="C39" s="58">
        <v>10.853999999999999</v>
      </c>
      <c r="D39" s="58">
        <v>13.269</v>
      </c>
      <c r="E39" s="58">
        <v>12.734999999999999</v>
      </c>
      <c r="F39" s="57">
        <f t="shared" si="0"/>
        <v>0.5340000000000007</v>
      </c>
      <c r="G39" s="58">
        <f t="shared" si="1"/>
        <v>1.8810000000000002</v>
      </c>
      <c r="H39" s="59">
        <f t="shared" si="2"/>
        <v>28.389154704944215</v>
      </c>
      <c r="I39" s="12"/>
      <c r="J39" s="13"/>
    </row>
    <row r="40" spans="1:10" x14ac:dyDescent="0.25">
      <c r="A40" s="67">
        <v>21</v>
      </c>
      <c r="B40" s="57">
        <v>4</v>
      </c>
      <c r="C40" s="58">
        <v>8.9870000000000001</v>
      </c>
      <c r="D40" s="58">
        <v>12.853999999999999</v>
      </c>
      <c r="E40" s="58">
        <v>11.964</v>
      </c>
      <c r="F40" s="57">
        <f t="shared" si="0"/>
        <v>0.88999999999999879</v>
      </c>
      <c r="G40" s="58">
        <f t="shared" si="1"/>
        <v>2.9770000000000003</v>
      </c>
      <c r="H40" s="59">
        <f t="shared" si="2"/>
        <v>29.895868323815876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73" t="s">
        <v>65</v>
      </c>
      <c r="B42" s="75"/>
      <c r="C42" s="75"/>
      <c r="D42" s="75"/>
      <c r="E42" s="75"/>
      <c r="F42" s="75"/>
      <c r="G42" s="75"/>
      <c r="H42" s="21"/>
      <c r="I42" s="12"/>
      <c r="J42" s="13"/>
    </row>
    <row r="43" spans="1:10" ht="21.95" customHeight="1" x14ac:dyDescent="0.25">
      <c r="A43" s="86" t="s">
        <v>11</v>
      </c>
      <c r="B43" s="82" t="s">
        <v>10</v>
      </c>
      <c r="C43" s="82" t="s">
        <v>8</v>
      </c>
      <c r="D43" s="82" t="s">
        <v>9</v>
      </c>
      <c r="E43" s="88" t="s">
        <v>12</v>
      </c>
      <c r="F43" s="88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7"/>
      <c r="B44" s="83"/>
      <c r="C44" s="83"/>
      <c r="D44" s="83"/>
      <c r="E44" s="88"/>
      <c r="F44" s="88"/>
      <c r="G44" s="83"/>
      <c r="H44" s="12"/>
      <c r="I44" s="12"/>
      <c r="J44" s="13"/>
    </row>
    <row r="45" spans="1:10" x14ac:dyDescent="0.25">
      <c r="A45" s="69">
        <v>1</v>
      </c>
      <c r="B45" s="62">
        <v>12.59</v>
      </c>
      <c r="C45" s="62">
        <v>13.44</v>
      </c>
      <c r="D45" s="62">
        <v>13.295</v>
      </c>
      <c r="E45" s="62">
        <f>C45-D45</f>
        <v>0.14499999999999957</v>
      </c>
      <c r="F45" s="62">
        <f>D45-B45</f>
        <v>0.70500000000000007</v>
      </c>
      <c r="G45" s="27">
        <f>(E45/F45)*100</f>
        <v>20.567375886524761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2018-05-30T15:06:45Z</cp:lastPrinted>
  <dcterms:created xsi:type="dcterms:W3CDTF">2017-11-30T15:56:40Z</dcterms:created>
  <dcterms:modified xsi:type="dcterms:W3CDTF">2018-05-30T15:12:18Z</dcterms:modified>
</cp:coreProperties>
</file>