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<sst xmlns="http://schemas.openxmlformats.org/spreadsheetml/2006/main" count="97" uniqueCount="71">
  <si>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</si>
  <si>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</si>
  <si>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</si>
  <si>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</si>
  <si>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</si>
  <si>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</si>
  <si>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</si>
  <si>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</si>
  <si>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</si>
  <si>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</si>
  <si>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</si>
  <si>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</si>
  <si>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</si>
  <si>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</si>
  <si>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</si>
  <si>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</si>
  <si>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</si>
  <si>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</si>
  <si>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</si>
  <si>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</si>
  <si>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</si>
  <si>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</si>
  <si>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</si>
  <si>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</si>
  <si>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</si>
  <si>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</si>
  <si>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</si>
  <si>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</si>
  <si>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</si>
  <si>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</si>
  <si>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</si>
  <si>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</si>
  <si>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</si>
  <si>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</si>
  <si>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</si>
  <si>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</si>
  <si>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</si>
  <si>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</si>
  <si>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</si>
  <si>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</si>
  <si>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</si>
  <si>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</si>
  <si>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</si>
  <si>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</si>
  <si>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</si>
  <si>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</si>
  <si>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</si>
  <si>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</si>
  <si>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</si>
  <si>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</si>
  <si>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</si>
  <si>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</si>
  <si>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</si>
  <si>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</si>
  <si>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</si>
  <si>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</si>
  <si>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</si>
  <si>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</si>
  <si>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</si>
  <si>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</si>
  <si>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</si>
  <si>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</si>
  <si>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</si>
  <si>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</si>
  <si>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</si>
  <si>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</si>
  <si>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</si>
  <si>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</si>
  <si>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</si>
  <si>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</si>
  <si>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9.40 - 10.0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</si>
</sst>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96.161128835628872</c:v>
                </c:pt>
                <c:pt idx="8">
                  <c:v>88.275916271107306</c:v>
                </c:pt>
                <c:pt idx="9">
                  <c:v>77.698192099188134</c:v>
                </c:pt>
                <c:pt idx="10">
                  <c:v>59.812222135761161</c:v>
                </c:pt>
                <c:pt idx="11">
                  <c:v>42.887863460690482</c:v>
                </c:pt>
                <c:pt idx="12">
                  <c:v>28.271371877674895</c:v>
                </c:pt>
                <c:pt idx="13">
                  <c:v>15.001136098358117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247616"/>
        <c:axId val="271311616"/>
      </c:scatterChart>
      <c:valAx>
        <c:axId val="271247616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1311616"/>
        <c:crosses val="autoZero"/>
        <c:crossBetween val="midCat"/>
        <c:minorUnit val="10"/>
      </c:valAx>
      <c:valAx>
        <c:axId val="27131161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124761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18.218262806236023</c:v>
                </c:pt>
                <c:pt idx="1">
                  <c:v>22.145469321414055</c:v>
                </c:pt>
                <c:pt idx="2">
                  <c:v>24.859046642747273</c:v>
                </c:pt>
                <c:pt idx="3">
                  <c:v>29.2547834843907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455872"/>
        <c:axId val="265470336"/>
      </c:scatterChart>
      <c:valAx>
        <c:axId val="26545587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65470336"/>
        <c:crosses val="autoZero"/>
        <c:crossBetween val="midCat"/>
      </c:valAx>
      <c:valAx>
        <c:axId val="265470336"/>
        <c:scaling>
          <c:orientation val="minMax"/>
          <c:max val="30"/>
          <c:min val="1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6545587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23.058957491847764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2.4404007908169945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528064"/>
        <c:axId val="265530368"/>
      </c:scatterChart>
      <c:valAx>
        <c:axId val="26552806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5530368"/>
        <c:crosses val="autoZero"/>
        <c:crossBetween val="midCat"/>
        <c:majorUnit val="10"/>
        <c:minorUnit val="10"/>
      </c:valAx>
      <c:valAx>
        <c:axId val="26553036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552806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39158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592667</xdr:colOff>
      <xdr:row>14</xdr:row>
      <xdr:rowOff>127000</xdr:rowOff>
    </xdr:from>
    <xdr:to>
      <xdr:col>1</xdr:col>
      <xdr:colOff>603251</xdr:colOff>
      <xdr:row>23</xdr:row>
      <xdr:rowOff>169334</xdr:rowOff>
    </xdr:to>
    <xdr:cxnSp macro="">
      <xdr:nvCxnSpPr>
        <xdr:cNvPr id="14" name="13 Conector recto"/>
        <xdr:cNvCxnSpPr/>
      </xdr:nvCxnSpPr>
      <xdr:spPr>
        <a:xfrm flipV="1">
          <a:off x="1566334" y="2804583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I19" sqref="I19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285156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7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43070</v>
      </c>
      <c r="I8" s="74"/>
      <c r="J8" s="75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16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6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67.97</v>
      </c>
      <c r="C17" s="23">
        <v>538.79999999999995</v>
      </c>
      <c r="D17" s="23">
        <v>453.5</v>
      </c>
      <c r="E17" s="23">
        <f>C17-D17</f>
        <v>85.299999999999955</v>
      </c>
      <c r="F17" s="23">
        <f>D17-B17</f>
        <v>385.53</v>
      </c>
      <c r="G17" s="23">
        <f>(E17/F17)*100</f>
        <v>22.125385832490327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14.8</v>
      </c>
      <c r="D31" s="26">
        <f t="shared" ref="D31" si="3">(C31*100)/$F$17</f>
        <v>3.8388711643711257</v>
      </c>
      <c r="E31" s="26">
        <f>E30+D31</f>
        <v>3.8388711643711257</v>
      </c>
      <c r="F31" s="26">
        <f>100-E31</f>
        <v>96.161128835628872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4.0999999999999996</v>
      </c>
      <c r="D32" s="38">
        <f>(C32*$F$31)/$C$39</f>
        <v>7.8852125645215665</v>
      </c>
      <c r="E32" s="26">
        <f>D32</f>
        <v>7.8852125645215665</v>
      </c>
      <c r="F32" s="26">
        <f>$F$31-E32</f>
        <v>88.275916271107306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5.5</v>
      </c>
      <c r="D33" s="38">
        <f t="shared" ref="D33:D38" si="4">(C33*$F$31)/$C$39</f>
        <v>10.577724171919176</v>
      </c>
      <c r="E33" s="26">
        <f t="shared" ref="E33:E38" si="5">E32+D33</f>
        <v>18.462936736440742</v>
      </c>
      <c r="F33" s="26">
        <f t="shared" ref="F33:F38" si="6">$F$31-E33</f>
        <v>77.698192099188134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9.3000000000000007</v>
      </c>
      <c r="D34" s="38">
        <f t="shared" si="4"/>
        <v>17.885969963426973</v>
      </c>
      <c r="E34" s="26">
        <f t="shared" si="5"/>
        <v>36.348906699867712</v>
      </c>
      <c r="F34" s="26">
        <f t="shared" si="6"/>
        <v>59.812222135761161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8.8000000000000007</v>
      </c>
      <c r="D35" s="38">
        <f t="shared" si="4"/>
        <v>16.924358675070682</v>
      </c>
      <c r="E35" s="26">
        <f t="shared" si="5"/>
        <v>53.27326537493839</v>
      </c>
      <c r="F35" s="26">
        <f t="shared" si="6"/>
        <v>42.887863460690482</v>
      </c>
      <c r="G35" s="12"/>
      <c r="H35" s="30" t="s">
        <v>55</v>
      </c>
      <c r="I35" s="39">
        <f>E31</f>
        <v>3.8388711643711257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7.6</v>
      </c>
      <c r="D36" s="38">
        <f t="shared" si="4"/>
        <v>14.616491583015588</v>
      </c>
      <c r="E36" s="26">
        <f t="shared" si="5"/>
        <v>67.889756957953978</v>
      </c>
      <c r="F36" s="26">
        <f t="shared" si="6"/>
        <v>28.271371877674895</v>
      </c>
      <c r="G36" s="12"/>
      <c r="H36" s="30" t="s">
        <v>56</v>
      </c>
      <c r="I36" s="39">
        <f>100-I35-I37</f>
        <v>81.159992737270755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6.9</v>
      </c>
      <c r="D37" s="38">
        <f t="shared" si="4"/>
        <v>13.270235779316785</v>
      </c>
      <c r="E37" s="26">
        <f t="shared" si="5"/>
        <v>81.159992737270755</v>
      </c>
      <c r="F37" s="26">
        <f t="shared" si="6"/>
        <v>15.001136098358117</v>
      </c>
      <c r="G37" s="12"/>
      <c r="H37" s="30" t="s">
        <v>57</v>
      </c>
      <c r="I37" s="39">
        <f>D38</f>
        <v>15.001136098358113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7.8000000000000043</v>
      </c>
      <c r="D38" s="38">
        <f t="shared" si="4"/>
        <v>15.001136098358113</v>
      </c>
      <c r="E38" s="26">
        <f t="shared" si="5"/>
        <v>96.161128835628872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29" sqref="D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PSV ENTRONQUE MOLINITO  29+139.70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43070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16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6</v>
      </c>
      <c r="C10" s="51" t="s">
        <v>4</v>
      </c>
      <c r="D10" s="52" t="str">
        <f>GRANULOMETRÍA!D10</f>
        <v>9.40 - 10.0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-19.71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86.503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23.058957491847764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20.618556701030769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2.4404007908169945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30</v>
      </c>
      <c r="B37" s="57">
        <v>1</v>
      </c>
      <c r="C37" s="58">
        <v>8.3979999999999997</v>
      </c>
      <c r="D37" s="58">
        <v>11.052</v>
      </c>
      <c r="E37" s="58">
        <v>10.643000000000001</v>
      </c>
      <c r="F37" s="57">
        <f>D37-E37</f>
        <v>0.40899999999999892</v>
      </c>
      <c r="G37" s="58">
        <f>E37-C37</f>
        <v>2.245000000000001</v>
      </c>
      <c r="H37" s="59">
        <f>(F37/G37)*100</f>
        <v>18.218262806236023</v>
      </c>
      <c r="I37" s="12"/>
      <c r="J37" s="18"/>
    </row>
    <row r="38" spans="1:10" x14ac:dyDescent="0.25">
      <c r="A38" s="67">
        <v>28</v>
      </c>
      <c r="B38" s="57">
        <v>2</v>
      </c>
      <c r="C38" s="58">
        <v>10.44</v>
      </c>
      <c r="D38" s="58">
        <v>13.446</v>
      </c>
      <c r="E38" s="58">
        <v>12.901</v>
      </c>
      <c r="F38" s="58">
        <f t="shared" ref="F38:F40" si="0">D38-E38</f>
        <v>0.54499999999999993</v>
      </c>
      <c r="G38" s="58">
        <f t="shared" ref="G38:G40" si="1">E38-C38</f>
        <v>2.4610000000000003</v>
      </c>
      <c r="H38" s="59">
        <f t="shared" ref="H38:H40" si="2">(F38/G38)*100</f>
        <v>22.145469321414055</v>
      </c>
      <c r="I38" s="12"/>
      <c r="J38" s="18"/>
    </row>
    <row r="39" spans="1:10" x14ac:dyDescent="0.25">
      <c r="A39" s="67">
        <v>23</v>
      </c>
      <c r="B39" s="57">
        <v>3</v>
      </c>
      <c r="C39" s="58">
        <v>7.5830000000000002</v>
      </c>
      <c r="D39" s="58">
        <v>10.019</v>
      </c>
      <c r="E39" s="58">
        <v>9.5340000000000007</v>
      </c>
      <c r="F39" s="57">
        <f t="shared" si="0"/>
        <v>0.48499999999999943</v>
      </c>
      <c r="G39" s="58">
        <f t="shared" si="1"/>
        <v>1.9510000000000005</v>
      </c>
      <c r="H39" s="59">
        <f t="shared" si="2"/>
        <v>24.859046642747273</v>
      </c>
      <c r="I39" s="12"/>
      <c r="J39" s="18"/>
    </row>
    <row r="40" spans="1:10" x14ac:dyDescent="0.25">
      <c r="A40" s="67">
        <v>18</v>
      </c>
      <c r="B40" s="57">
        <v>4</v>
      </c>
      <c r="C40" s="58">
        <v>8.9369999999999994</v>
      </c>
      <c r="D40" s="58">
        <v>11.504</v>
      </c>
      <c r="E40" s="58">
        <v>10.923</v>
      </c>
      <c r="F40" s="57">
        <f t="shared" si="0"/>
        <v>0.58099999999999952</v>
      </c>
      <c r="G40" s="58">
        <f t="shared" si="1"/>
        <v>1.9860000000000007</v>
      </c>
      <c r="H40" s="59">
        <f t="shared" si="2"/>
        <v>29.2547834843907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8.1989999999999998</v>
      </c>
      <c r="C45" s="62">
        <v>8.9009999999999998</v>
      </c>
      <c r="D45" s="62">
        <v>8.7810000000000006</v>
      </c>
      <c r="E45" s="62">
        <f>C45-D45</f>
        <v>0.11999999999999922</v>
      </c>
      <c r="F45" s="62">
        <f>D45-B45</f>
        <v>0.58200000000000074</v>
      </c>
      <c r="G45" s="23">
        <f>(E45/F45)*100</f>
        <v>20.618556701030769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2017-12-29T00:31:55Z</cp:lastPrinted>
  <dcterms:created xsi:type="dcterms:W3CDTF">2017-11-30T15:56:40Z</dcterms:created>
  <dcterms:modified xsi:type="dcterms:W3CDTF">2017-12-29T00:31:59Z</dcterms:modified>
</cp:coreProperties>
</file>