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6 PSV ENTRONQUE MOLINITO\LAB PSV\SPT-1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CLASIFICACIÓN!$A$1:$J$46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<sst xmlns="http://schemas.openxmlformats.org/spreadsheetml/2006/main" count="97" uniqueCount="71">
  <si>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</si>
  <si>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</si>
  <si>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</si>
  <si>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</si>
  <si>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</si>
  <si>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</si>
  <si>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</si>
  <si>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</si>
  <si>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</si>
  <si>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</si>
  <si>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</si>
  <si>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</si>
  <si>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</si>
  <si>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</si>
  <si>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</si>
  <si>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</si>
  <si>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</si>
  <si>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</si>
  <si>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</si>
  <si>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</si>
  <si>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</si>
  <si>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</si>
  <si>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</si>
  <si>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</si>
  <si>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</si>
  <si>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</si>
  <si>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</si>
  <si>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</si>
  <si>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</si>
  <si>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</si>
  <si>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</si>
  <si>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</si>
  <si>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</si>
  <si>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</si>
  <si>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</si>
  <si>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</si>
  <si>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</si>
  <si>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</si>
  <si>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</si>
  <si>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</si>
  <si>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</si>
  <si>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</si>
  <si>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</si>
  <si>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</si>
  <si>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</si>
  <si>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</si>
  <si>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</si>
  <si>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</si>
  <si>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</si>
  <si>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</si>
  <si>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</si>
  <si>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</si>
  <si>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</si>
  <si>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</si>
  <si>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</si>
  <si>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</si>
  <si>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</si>
  <si>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</si>
  <si>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</si>
  <si>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</si>
  <si>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</si>
  <si>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</si>
  <si>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</si>
  <si>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</si>
  <si>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</si>
  <si>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</si>
  <si>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</si>
  <si>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</si>
  <si>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PSV ENTRONQUE MOLINITO  29+139.70</t>
  </si>
  <si>
    <t>SM - ARENA LIMOSA</t>
  </si>
  <si>
    <t>20.20 - 20.44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</si>
</sst>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97.138595476545618</c:v>
                </c:pt>
                <c:pt idx="8">
                  <c:v>92.47594289367143</c:v>
                </c:pt>
                <c:pt idx="9">
                  <c:v>81.207865818392136</c:v>
                </c:pt>
                <c:pt idx="10">
                  <c:v>50.123515265897538</c:v>
                </c:pt>
                <c:pt idx="11">
                  <c:v>30.695796170588409</c:v>
                </c:pt>
                <c:pt idx="12">
                  <c:v>18.262055949590575</c:v>
                </c:pt>
                <c:pt idx="13">
                  <c:v>12.628017411950935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1D-40D7-8EF4-247450450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217088"/>
        <c:axId val="278219392"/>
      </c:scatterChart>
      <c:valAx>
        <c:axId val="278217088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78219392"/>
        <c:crosses val="autoZero"/>
        <c:crossBetween val="midCat"/>
        <c:minorUnit val="10"/>
      </c:valAx>
      <c:valAx>
        <c:axId val="278219392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78217088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32</c:v>
                </c:pt>
                <c:pt idx="1">
                  <c:v>26</c:v>
                </c:pt>
                <c:pt idx="2">
                  <c:v>23</c:v>
                </c:pt>
                <c:pt idx="3">
                  <c:v>19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21.016166281755165</c:v>
                </c:pt>
                <c:pt idx="1">
                  <c:v>24.973656480505731</c:v>
                </c:pt>
                <c:pt idx="2">
                  <c:v>27.272727272727288</c:v>
                </c:pt>
                <c:pt idx="3">
                  <c:v>30.386983289358007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D1-40A3-8F32-1F5DF185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307200"/>
        <c:axId val="278309120"/>
      </c:scatterChart>
      <c:valAx>
        <c:axId val="27830720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78309120"/>
        <c:crosses val="autoZero"/>
        <c:crossBetween val="midCat"/>
      </c:valAx>
      <c:valAx>
        <c:axId val="278309120"/>
        <c:scaling>
          <c:orientation val="minMax"/>
          <c:max val="31"/>
          <c:min val="21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7830720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AA-49C9-8766-664085C009D1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AA-49C9-8766-664085C009D1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AA-49C9-8766-664085C009D1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AA-49C9-8766-664085C009D1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25.596668877626335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1.747061694685879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AA-49C9-8766-664085C0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362752"/>
        <c:axId val="278365312"/>
      </c:scatterChart>
      <c:valAx>
        <c:axId val="278362752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8365312"/>
        <c:crosses val="autoZero"/>
        <c:crossBetween val="midCat"/>
        <c:majorUnit val="10"/>
        <c:minorUnit val="10"/>
      </c:valAx>
      <c:valAx>
        <c:axId val="278365312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8362752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582084</xdr:colOff>
      <xdr:row>14</xdr:row>
      <xdr:rowOff>127000</xdr:rowOff>
    </xdr:from>
    <xdr:to>
      <xdr:col>1</xdr:col>
      <xdr:colOff>592668</xdr:colOff>
      <xdr:row>23</xdr:row>
      <xdr:rowOff>169334</xdr:rowOff>
    </xdr:to>
    <xdr:cxnSp macro="">
      <xdr:nvCxnSpPr>
        <xdr:cNvPr id="14" name="13 Conector recto"/>
        <xdr:cNvCxnSpPr/>
      </xdr:nvCxnSpPr>
      <xdr:spPr>
        <a:xfrm flipV="1">
          <a:off x="1555751" y="2804583"/>
          <a:ext cx="10584" cy="175683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M11" sqref="M11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97" t="s">
        <v>68</v>
      </c>
      <c r="C7" s="97"/>
      <c r="D7" s="97"/>
      <c r="E7" s="97"/>
      <c r="F7" s="9"/>
      <c r="G7" s="10" t="s">
        <v>25</v>
      </c>
      <c r="H7" s="89" t="s">
        <v>53</v>
      </c>
      <c r="I7" s="89"/>
      <c r="J7" s="90"/>
      <c r="K7" s="18"/>
    </row>
    <row r="8" spans="1:11" x14ac:dyDescent="0.25">
      <c r="A8" s="11" t="s">
        <v>1</v>
      </c>
      <c r="B8" s="91"/>
      <c r="C8" s="91"/>
      <c r="D8" s="91"/>
      <c r="E8" s="12"/>
      <c r="F8" s="12"/>
      <c r="G8" s="13" t="s">
        <v>5</v>
      </c>
      <c r="H8" s="92">
        <v>43070</v>
      </c>
      <c r="I8" s="73"/>
      <c r="J8" s="93"/>
      <c r="K8" s="18"/>
    </row>
    <row r="9" spans="1:11" x14ac:dyDescent="0.25">
      <c r="A9" s="11" t="s">
        <v>67</v>
      </c>
      <c r="B9" s="14">
        <v>1</v>
      </c>
      <c r="C9" s="13" t="s">
        <v>2</v>
      </c>
      <c r="D9" s="14">
        <v>32</v>
      </c>
      <c r="E9" s="12"/>
      <c r="F9" s="12"/>
      <c r="G9" s="13" t="s">
        <v>6</v>
      </c>
      <c r="H9" s="95" t="s">
        <v>17</v>
      </c>
      <c r="I9" s="95"/>
      <c r="J9" s="96"/>
      <c r="K9" s="18"/>
    </row>
    <row r="10" spans="1:11" x14ac:dyDescent="0.25">
      <c r="A10" s="11" t="s">
        <v>3</v>
      </c>
      <c r="B10" s="15">
        <v>12</v>
      </c>
      <c r="C10" s="13" t="s">
        <v>4</v>
      </c>
      <c r="D10" s="16" t="s">
        <v>70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94"/>
      <c r="C11" s="94"/>
      <c r="D11" s="94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72" t="s">
        <v>52</v>
      </c>
      <c r="B14" s="73"/>
      <c r="C14" s="73"/>
      <c r="D14" s="73"/>
      <c r="E14" s="73"/>
      <c r="F14" s="73"/>
      <c r="G14" s="73"/>
      <c r="H14" s="12"/>
      <c r="I14" s="12"/>
      <c r="J14" s="12"/>
      <c r="K14" s="18"/>
    </row>
    <row r="15" spans="1:11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12"/>
      <c r="I15" s="12"/>
      <c r="J15" s="12"/>
      <c r="K15" s="18"/>
    </row>
    <row r="16" spans="1:11" ht="21.95" customHeight="1" x14ac:dyDescent="0.25">
      <c r="A16" s="86"/>
      <c r="B16" s="82"/>
      <c r="C16" s="82"/>
      <c r="D16" s="82"/>
      <c r="E16" s="87"/>
      <c r="F16" s="87"/>
      <c r="G16" s="82"/>
      <c r="H16" s="12"/>
      <c r="I16" s="12"/>
      <c r="J16" s="12"/>
      <c r="K16" s="18"/>
    </row>
    <row r="17" spans="1:16" x14ac:dyDescent="0.25">
      <c r="A17" s="46">
        <v>1</v>
      </c>
      <c r="B17" s="23">
        <v>75.989999999999995</v>
      </c>
      <c r="C17" s="23">
        <v>472.3</v>
      </c>
      <c r="D17" s="23">
        <v>404.5</v>
      </c>
      <c r="E17" s="23">
        <f>C17-D17</f>
        <v>67.800000000000011</v>
      </c>
      <c r="F17" s="23">
        <f>D17-B17</f>
        <v>328.51</v>
      </c>
      <c r="G17" s="23">
        <f>(E17/F17)*100</f>
        <v>20.638641137256101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12"/>
      <c r="H21" s="12"/>
      <c r="I21" s="12"/>
      <c r="J21" s="12"/>
      <c r="K21" s="18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12"/>
      <c r="H22" s="70" t="s">
        <v>58</v>
      </c>
      <c r="I22" s="70"/>
      <c r="J22" s="70"/>
      <c r="K22" s="18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12"/>
      <c r="H23" s="71"/>
      <c r="I23" s="71"/>
      <c r="J23" s="71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0</v>
      </c>
      <c r="D29" s="26">
        <f>(C29*100)/$F$17</f>
        <v>0</v>
      </c>
      <c r="E29" s="26">
        <f>E28+D29</f>
        <v>0</v>
      </c>
      <c r="F29" s="26">
        <f t="shared" si="1"/>
        <v>100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0</v>
      </c>
      <c r="D30" s="26">
        <f>(C30*100)/$F$17</f>
        <v>0</v>
      </c>
      <c r="E30" s="26">
        <f>E29+D30</f>
        <v>0</v>
      </c>
      <c r="F30" s="26">
        <f t="shared" si="1"/>
        <v>100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9.4</v>
      </c>
      <c r="D31" s="26">
        <f t="shared" ref="D31" si="3">(C31*100)/$F$17</f>
        <v>2.861404523454385</v>
      </c>
      <c r="E31" s="26">
        <f>E30+D31</f>
        <v>2.861404523454385</v>
      </c>
      <c r="F31" s="26">
        <f>100-E31</f>
        <v>97.138595476545618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2.4</v>
      </c>
      <c r="D32" s="38">
        <f>(C32*$F$31)/$C$39</f>
        <v>4.6626525828741894</v>
      </c>
      <c r="E32" s="26">
        <f>D32</f>
        <v>4.6626525828741894</v>
      </c>
      <c r="F32" s="26">
        <f>$F$31-E32</f>
        <v>92.47594289367143</v>
      </c>
      <c r="G32" s="12"/>
      <c r="H32" s="75" t="s">
        <v>54</v>
      </c>
      <c r="I32" s="76"/>
      <c r="J32" s="77"/>
      <c r="K32" s="18"/>
    </row>
    <row r="33" spans="1:11" x14ac:dyDescent="0.25">
      <c r="A33" s="47" t="s">
        <v>35</v>
      </c>
      <c r="B33" s="24">
        <v>0.85</v>
      </c>
      <c r="C33" s="38">
        <v>5.8</v>
      </c>
      <c r="D33" s="38">
        <f t="shared" ref="D33:D38" si="4">(C33*$F$31)/$C$39</f>
        <v>11.26807707527929</v>
      </c>
      <c r="E33" s="26">
        <f t="shared" ref="E33:E38" si="5">E32+D33</f>
        <v>15.93072965815348</v>
      </c>
      <c r="F33" s="26">
        <f t="shared" ref="F33:F38" si="6">$F$31-E33</f>
        <v>81.207865818392136</v>
      </c>
      <c r="G33" s="12"/>
      <c r="H33" s="78"/>
      <c r="I33" s="79"/>
      <c r="J33" s="80"/>
      <c r="K33" s="18"/>
    </row>
    <row r="34" spans="1:11" x14ac:dyDescent="0.25">
      <c r="A34" s="47" t="s">
        <v>36</v>
      </c>
      <c r="B34" s="24">
        <v>0.42499999999999999</v>
      </c>
      <c r="C34" s="38">
        <v>16</v>
      </c>
      <c r="D34" s="38">
        <f t="shared" si="4"/>
        <v>31.084350552494598</v>
      </c>
      <c r="E34" s="26">
        <f t="shared" si="5"/>
        <v>47.01508021064808</v>
      </c>
      <c r="F34" s="26">
        <f t="shared" si="6"/>
        <v>50.123515265897538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10</v>
      </c>
      <c r="D35" s="38">
        <f t="shared" si="4"/>
        <v>19.427719095309122</v>
      </c>
      <c r="E35" s="26">
        <f t="shared" si="5"/>
        <v>66.442799305957209</v>
      </c>
      <c r="F35" s="26">
        <f t="shared" si="6"/>
        <v>30.695796170588409</v>
      </c>
      <c r="G35" s="12"/>
      <c r="H35" s="30" t="s">
        <v>55</v>
      </c>
      <c r="I35" s="39">
        <f>E31</f>
        <v>2.861404523454385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6.4</v>
      </c>
      <c r="D36" s="38">
        <f t="shared" si="4"/>
        <v>12.433740220997841</v>
      </c>
      <c r="E36" s="26">
        <f t="shared" si="5"/>
        <v>78.876539526955042</v>
      </c>
      <c r="F36" s="26">
        <f t="shared" si="6"/>
        <v>18.262055949590575</v>
      </c>
      <c r="G36" s="12"/>
      <c r="H36" s="30" t="s">
        <v>56</v>
      </c>
      <c r="I36" s="39">
        <f>100-I35-I37</f>
        <v>84.510578064594682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2.9</v>
      </c>
      <c r="D37" s="38">
        <f t="shared" si="4"/>
        <v>5.6340385376396451</v>
      </c>
      <c r="E37" s="26">
        <f t="shared" si="5"/>
        <v>84.510578064594682</v>
      </c>
      <c r="F37" s="26">
        <f t="shared" si="6"/>
        <v>12.628017411950935</v>
      </c>
      <c r="G37" s="12"/>
      <c r="H37" s="30" t="s">
        <v>57</v>
      </c>
      <c r="I37" s="39">
        <f>D38</f>
        <v>12.62801741195093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6.5</v>
      </c>
      <c r="D38" s="38">
        <f t="shared" si="4"/>
        <v>12.62801741195093</v>
      </c>
      <c r="E38" s="26">
        <f t="shared" si="5"/>
        <v>97.138595476545618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3" t="s">
        <v>42</v>
      </c>
      <c r="B39" s="84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7:J7"/>
    <mergeCell ref="B8:D8"/>
    <mergeCell ref="H8:J8"/>
    <mergeCell ref="B11:D11"/>
    <mergeCell ref="H9:J9"/>
    <mergeCell ref="B7:E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tabSelected="1" view="pageBreakPreview" zoomScale="60" zoomScaleNormal="90" workbookViewId="0">
      <selection activeCell="L11" sqref="L11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1.85546875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97" t="str">
        <f>GRANULOMETRÍA!B7</f>
        <v>PSV ENTRONQUE MOLINITO  29+139.70</v>
      </c>
      <c r="C7" s="97"/>
      <c r="D7" s="97"/>
      <c r="E7" s="50"/>
      <c r="F7" s="10" t="s">
        <v>25</v>
      </c>
      <c r="G7" s="89" t="s">
        <v>26</v>
      </c>
      <c r="H7" s="89"/>
      <c r="I7" s="90"/>
      <c r="J7" s="18"/>
      <c r="L7" s="2"/>
      <c r="M7" s="2"/>
      <c r="N7" s="2"/>
      <c r="AF7" s="2"/>
    </row>
    <row r="8" spans="1:32" x14ac:dyDescent="0.25">
      <c r="A8" s="11" t="s">
        <v>1</v>
      </c>
      <c r="B8" s="91">
        <f>GRANULOMETRÍA!B8</f>
        <v>0</v>
      </c>
      <c r="C8" s="91"/>
      <c r="D8" s="91"/>
      <c r="E8" s="17"/>
      <c r="F8" s="13" t="s">
        <v>5</v>
      </c>
      <c r="G8" s="92">
        <f>GRANULOMETRÍA!H8</f>
        <v>43070</v>
      </c>
      <c r="H8" s="73"/>
      <c r="I8" s="93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1</v>
      </c>
      <c r="C9" s="51" t="s">
        <v>2</v>
      </c>
      <c r="D9" s="14">
        <f>GRANULOMETRÍA!D9</f>
        <v>32</v>
      </c>
      <c r="E9" s="17"/>
      <c r="F9" s="13" t="s">
        <v>6</v>
      </c>
      <c r="G9" s="95" t="str">
        <f>GRANULOMETRÍA!H9</f>
        <v>ALH</v>
      </c>
      <c r="H9" s="95"/>
      <c r="I9" s="96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12</v>
      </c>
      <c r="C10" s="51" t="s">
        <v>4</v>
      </c>
      <c r="D10" s="52" t="str">
        <f>GRANULOMETRÍA!D10</f>
        <v>20.20 - 20.44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94"/>
      <c r="C11" s="94"/>
      <c r="D11" s="94"/>
      <c r="E11" s="20"/>
      <c r="F11" s="21"/>
      <c r="G11" s="21"/>
      <c r="H11" s="20"/>
      <c r="I11" s="54"/>
      <c r="J11" s="53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-18.03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83.632999999999996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60"/>
      <c r="E15" s="63"/>
      <c r="F15" s="12"/>
      <c r="G15" s="12"/>
      <c r="H15" s="12"/>
      <c r="I15" s="12"/>
      <c r="J15" s="18"/>
      <c r="AD15" s="101" t="s">
        <v>20</v>
      </c>
      <c r="AE15" s="101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101" t="s">
        <v>21</v>
      </c>
      <c r="AE19" s="101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100" t="s">
        <v>22</v>
      </c>
      <c r="AE25" s="100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64" t="s">
        <v>27</v>
      </c>
      <c r="B30" s="65">
        <f>(N13*LN(25))+N14</f>
        <v>25.596668877626335</v>
      </c>
      <c r="C30" s="12"/>
      <c r="D30" s="12"/>
      <c r="E30" s="12"/>
      <c r="F30" s="98" t="s">
        <v>29</v>
      </c>
      <c r="G30" s="98"/>
      <c r="H30" s="98"/>
      <c r="I30" s="12"/>
      <c r="J30" s="18"/>
    </row>
    <row r="31" spans="1:32" x14ac:dyDescent="0.25">
      <c r="A31" s="66" t="s">
        <v>28</v>
      </c>
      <c r="B31" s="65">
        <f>G45</f>
        <v>23.849607182940456</v>
      </c>
      <c r="C31" s="12"/>
      <c r="D31" s="12"/>
      <c r="E31" s="12"/>
      <c r="F31" s="70" t="s">
        <v>69</v>
      </c>
      <c r="G31" s="99"/>
      <c r="H31" s="99"/>
      <c r="I31" s="12"/>
      <c r="J31" s="18"/>
    </row>
    <row r="32" spans="1:32" x14ac:dyDescent="0.25">
      <c r="A32" s="66" t="s">
        <v>23</v>
      </c>
      <c r="B32" s="65">
        <f>B30-B31</f>
        <v>1.747061694685879</v>
      </c>
      <c r="C32" s="12"/>
      <c r="D32" s="12"/>
      <c r="E32" s="12"/>
      <c r="F32" s="99"/>
      <c r="G32" s="99"/>
      <c r="H32" s="99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12"/>
      <c r="J34" s="18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12"/>
      <c r="J35" s="18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12"/>
      <c r="J36" s="18"/>
    </row>
    <row r="37" spans="1:10" x14ac:dyDescent="0.25">
      <c r="A37" s="67">
        <v>32</v>
      </c>
      <c r="B37" s="57">
        <v>1</v>
      </c>
      <c r="C37" s="58">
        <v>8.0139999999999993</v>
      </c>
      <c r="D37" s="58">
        <v>11.157999999999999</v>
      </c>
      <c r="E37" s="58">
        <v>10.612</v>
      </c>
      <c r="F37" s="57">
        <f>D37-E37</f>
        <v>0.54599999999999937</v>
      </c>
      <c r="G37" s="58">
        <f>E37-C37</f>
        <v>2.5980000000000008</v>
      </c>
      <c r="H37" s="59">
        <f>(F37/G37)*100</f>
        <v>21.016166281755165</v>
      </c>
      <c r="I37" s="12"/>
      <c r="J37" s="18"/>
    </row>
    <row r="38" spans="1:10" x14ac:dyDescent="0.25">
      <c r="A38" s="67">
        <v>26</v>
      </c>
      <c r="B38" s="57">
        <v>2</v>
      </c>
      <c r="C38" s="58">
        <v>8.6869999999999994</v>
      </c>
      <c r="D38" s="58">
        <v>12.244999999999999</v>
      </c>
      <c r="E38" s="58">
        <v>11.534000000000001</v>
      </c>
      <c r="F38" s="58">
        <f t="shared" ref="F38:F40" si="0">D38-E38</f>
        <v>0.71099999999999852</v>
      </c>
      <c r="G38" s="58">
        <f t="shared" ref="G38:G40" si="1">E38-C38</f>
        <v>2.8470000000000013</v>
      </c>
      <c r="H38" s="59">
        <f t="shared" ref="H38:H40" si="2">(F38/G38)*100</f>
        <v>24.973656480505731</v>
      </c>
      <c r="I38" s="12"/>
      <c r="J38" s="18"/>
    </row>
    <row r="39" spans="1:10" x14ac:dyDescent="0.25">
      <c r="A39" s="67">
        <v>23</v>
      </c>
      <c r="B39" s="57">
        <v>3</v>
      </c>
      <c r="C39" s="58">
        <v>10.268000000000001</v>
      </c>
      <c r="D39" s="58">
        <v>13.558</v>
      </c>
      <c r="E39" s="58">
        <v>12.853</v>
      </c>
      <c r="F39" s="57">
        <f t="shared" si="0"/>
        <v>0.70500000000000007</v>
      </c>
      <c r="G39" s="58">
        <f t="shared" si="1"/>
        <v>2.5849999999999991</v>
      </c>
      <c r="H39" s="59">
        <f t="shared" si="2"/>
        <v>27.272727272727288</v>
      </c>
      <c r="I39" s="12"/>
      <c r="J39" s="18"/>
    </row>
    <row r="40" spans="1:10" x14ac:dyDescent="0.25">
      <c r="A40" s="67">
        <v>19</v>
      </c>
      <c r="B40" s="57">
        <v>4</v>
      </c>
      <c r="C40" s="58">
        <v>9.1470000000000002</v>
      </c>
      <c r="D40" s="58">
        <v>12.112</v>
      </c>
      <c r="E40" s="58">
        <v>11.420999999999999</v>
      </c>
      <c r="F40" s="57">
        <f t="shared" si="0"/>
        <v>0.69100000000000072</v>
      </c>
      <c r="G40" s="58">
        <f t="shared" si="1"/>
        <v>2.2739999999999991</v>
      </c>
      <c r="H40" s="59">
        <f t="shared" si="2"/>
        <v>30.386983289358007</v>
      </c>
      <c r="I40" s="12"/>
      <c r="J40" s="18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8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17"/>
      <c r="I42" s="12"/>
      <c r="J42" s="18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12"/>
      <c r="I43" s="12"/>
      <c r="J43" s="18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12"/>
      <c r="I44" s="12"/>
      <c r="J44" s="18"/>
    </row>
    <row r="45" spans="1:10" x14ac:dyDescent="0.25">
      <c r="A45" s="69">
        <v>1</v>
      </c>
      <c r="B45" s="62">
        <v>10.047000000000001</v>
      </c>
      <c r="C45" s="62">
        <v>12.254</v>
      </c>
      <c r="D45" s="62">
        <v>11.829000000000001</v>
      </c>
      <c r="E45" s="62">
        <f>C45-D45</f>
        <v>0.42499999999999893</v>
      </c>
      <c r="F45" s="62">
        <f>D45-B45</f>
        <v>1.782</v>
      </c>
      <c r="G45" s="23">
        <f>(E45/F45)*100</f>
        <v>23.849607182940456</v>
      </c>
      <c r="H45" s="12"/>
      <c r="I45" s="12"/>
      <c r="J45" s="18"/>
    </row>
    <row r="46" spans="1:10" ht="15.75" thickBot="1" x14ac:dyDescent="0.3">
      <c r="A46" s="49"/>
      <c r="B46" s="20"/>
      <c r="C46" s="20"/>
      <c r="D46" s="20"/>
      <c r="E46" s="20"/>
      <c r="F46" s="20"/>
      <c r="G46" s="20"/>
      <c r="H46" s="20"/>
      <c r="I46" s="21"/>
      <c r="J46" s="22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2017-12-29T00:22:02Z</cp:lastPrinted>
  <dcterms:created xsi:type="dcterms:W3CDTF">2017-11-30T15:56:40Z</dcterms:created>
  <dcterms:modified xsi:type="dcterms:W3CDTF">2017-12-29T00:22:10Z</dcterms:modified>
</cp:coreProperties>
</file>