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CLASIFICACIÓN!$A$1:$J$46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<sst xmlns="http://schemas.openxmlformats.org/spreadsheetml/2006/main" count="97" uniqueCount="71">
  <si>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</si>
  <si>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</si>
  <si>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</si>
  <si>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</si>
  <si>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</si>
  <si>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</si>
  <si>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</si>
  <si>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</si>
  <si>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</si>
  <si>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</si>
  <si>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</si>
  <si>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</si>
  <si>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</si>
  <si>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</si>
  <si>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</si>
  <si>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</si>
  <si>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</si>
  <si>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</si>
  <si>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</si>
  <si>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</si>
  <si>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</si>
  <si>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</si>
  <si>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</si>
  <si>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</si>
  <si>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</si>
  <si>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</si>
  <si>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</si>
  <si>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</si>
  <si>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</si>
  <si>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</si>
  <si>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</si>
  <si>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</si>
  <si>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</si>
  <si>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</si>
  <si>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</si>
  <si>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</si>
  <si>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</si>
  <si>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</si>
  <si>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</si>
  <si>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</si>
  <si>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</si>
  <si>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</si>
  <si>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</si>
  <si>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</si>
  <si>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</si>
  <si>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</si>
  <si>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</si>
  <si>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</si>
  <si>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</si>
  <si>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</si>
  <si>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</si>
  <si>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</si>
  <si>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</si>
  <si>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</si>
  <si>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</si>
  <si>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</si>
  <si>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</si>
  <si>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</si>
  <si>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</si>
  <si>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</si>
  <si>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</si>
  <si>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</si>
  <si>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</si>
  <si>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</si>
  <si>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</si>
  <si>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</si>
  <si>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</si>
  <si>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</si>
  <si>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</si>
  <si>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</si>
  <si>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3.00 - 3.60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</si>
</sst>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98.564043653072943</c:v>
                </c:pt>
                <c:pt idx="8">
                  <c:v>96.001378518093048</c:v>
                </c:pt>
                <c:pt idx="9">
                  <c:v>91.664560597357834</c:v>
                </c:pt>
                <c:pt idx="10">
                  <c:v>80.82251579551982</c:v>
                </c:pt>
                <c:pt idx="11">
                  <c:v>68.009190120620332</c:v>
                </c:pt>
                <c:pt idx="12">
                  <c:v>56.181504882251581</c:v>
                </c:pt>
                <c:pt idx="13">
                  <c:v>39.622745548535327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036928"/>
        <c:axId val="263039232"/>
      </c:scatterChart>
      <c:valAx>
        <c:axId val="26303692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63039232"/>
        <c:crosses val="autoZero"/>
        <c:crossBetween val="midCat"/>
        <c:minorUnit val="10"/>
      </c:valAx>
      <c:valAx>
        <c:axId val="26303923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6303692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20.312989045383382</c:v>
                </c:pt>
                <c:pt idx="1">
                  <c:v>25.26395173453999</c:v>
                </c:pt>
                <c:pt idx="2">
                  <c:v>27.888057273023154</c:v>
                </c:pt>
                <c:pt idx="3">
                  <c:v>29.539559014267159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421952"/>
        <c:axId val="263423872"/>
      </c:scatterChart>
      <c:valAx>
        <c:axId val="26342195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63423872"/>
        <c:crosses val="autoZero"/>
        <c:crossBetween val="midCat"/>
      </c:valAx>
      <c:valAx>
        <c:axId val="263423872"/>
        <c:scaling>
          <c:orientation val="minMax"/>
          <c:max val="30"/>
          <c:min val="2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6342195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25.770569021653607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2.3794799127427027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485696"/>
        <c:axId val="263488256"/>
      </c:scatterChart>
      <c:valAx>
        <c:axId val="26348569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488256"/>
        <c:crosses val="autoZero"/>
        <c:crossBetween val="midCat"/>
        <c:majorUnit val="10"/>
        <c:minorUnit val="10"/>
      </c:valAx>
      <c:valAx>
        <c:axId val="26348825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48569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148166</xdr:rowOff>
    </xdr:from>
    <xdr:to>
      <xdr:col>1</xdr:col>
      <xdr:colOff>613834</xdr:colOff>
      <xdr:row>24</xdr:row>
      <xdr:rowOff>0</xdr:rowOff>
    </xdr:to>
    <xdr:cxnSp macro="">
      <xdr:nvCxnSpPr>
        <xdr:cNvPr id="14" name="13 Conector recto"/>
        <xdr:cNvCxnSpPr/>
      </xdr:nvCxnSpPr>
      <xdr:spPr>
        <a:xfrm flipV="1">
          <a:off x="1576917" y="2825749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E10" sqref="E1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7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43070</v>
      </c>
      <c r="I8" s="74"/>
      <c r="J8" s="75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6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2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73.599999999999994</v>
      </c>
      <c r="C17" s="23">
        <v>494.3</v>
      </c>
      <c r="D17" s="23">
        <v>421.8</v>
      </c>
      <c r="E17" s="23">
        <f>C17-D17</f>
        <v>72.5</v>
      </c>
      <c r="F17" s="23">
        <f>D17-B17</f>
        <v>348.20000000000005</v>
      </c>
      <c r="G17" s="23">
        <f>(E17/F17)*100</f>
        <v>20.821367030442271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5</v>
      </c>
      <c r="D31" s="26">
        <f t="shared" ref="D31" si="3">(C31*100)/$F$17</f>
        <v>1.4359563469270533</v>
      </c>
      <c r="E31" s="26">
        <f>E30+D31</f>
        <v>1.4359563469270533</v>
      </c>
      <c r="F31" s="26">
        <f>100-E31</f>
        <v>98.564043653072943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1.3</v>
      </c>
      <c r="D32" s="38">
        <f>(C32*$F$31)/$C$39</f>
        <v>2.5626651349798966</v>
      </c>
      <c r="E32" s="26">
        <f>D32</f>
        <v>2.5626651349798966</v>
      </c>
      <c r="F32" s="26">
        <f>$F$31-E32</f>
        <v>96.001378518093048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2.2000000000000002</v>
      </c>
      <c r="D33" s="38">
        <f t="shared" ref="D33:D38" si="4">(C33*$F$31)/$C$39</f>
        <v>4.3368179207352098</v>
      </c>
      <c r="E33" s="26">
        <f t="shared" ref="E33:E38" si="5">E32+D33</f>
        <v>6.8994830557151063</v>
      </c>
      <c r="F33" s="26">
        <f t="shared" ref="F33:F38" si="6">$F$31-E33</f>
        <v>91.664560597357834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5.5</v>
      </c>
      <c r="D34" s="38">
        <f t="shared" si="4"/>
        <v>10.842044801838023</v>
      </c>
      <c r="E34" s="26">
        <f t="shared" si="5"/>
        <v>17.74152785755313</v>
      </c>
      <c r="F34" s="26">
        <f t="shared" si="6"/>
        <v>80.82251579551982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6.5</v>
      </c>
      <c r="D35" s="38">
        <f t="shared" si="4"/>
        <v>12.813325674899483</v>
      </c>
      <c r="E35" s="26">
        <f t="shared" si="5"/>
        <v>30.554853532452611</v>
      </c>
      <c r="F35" s="26">
        <f t="shared" si="6"/>
        <v>68.009190120620332</v>
      </c>
      <c r="G35" s="12"/>
      <c r="H35" s="30" t="s">
        <v>55</v>
      </c>
      <c r="I35" s="39">
        <f>E31</f>
        <v>1.4359563469270533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6</v>
      </c>
      <c r="D36" s="38">
        <f t="shared" si="4"/>
        <v>11.827685238368753</v>
      </c>
      <c r="E36" s="26">
        <f t="shared" si="5"/>
        <v>42.382538770821363</v>
      </c>
      <c r="F36" s="26">
        <f t="shared" si="6"/>
        <v>56.181504882251581</v>
      </c>
      <c r="G36" s="12"/>
      <c r="H36" s="30" t="s">
        <v>56</v>
      </c>
      <c r="I36" s="39">
        <f>100-I35-I37</f>
        <v>58.941298104537616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8.4</v>
      </c>
      <c r="D37" s="38">
        <f t="shared" si="4"/>
        <v>16.558759333716253</v>
      </c>
      <c r="E37" s="26">
        <f t="shared" si="5"/>
        <v>58.941298104537616</v>
      </c>
      <c r="F37" s="26">
        <f t="shared" si="6"/>
        <v>39.622745548535327</v>
      </c>
      <c r="G37" s="12"/>
      <c r="H37" s="30" t="s">
        <v>57</v>
      </c>
      <c r="I37" s="39">
        <f>D38</f>
        <v>39.622745548535327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20.100000000000001</v>
      </c>
      <c r="D38" s="38">
        <f t="shared" si="4"/>
        <v>39.622745548535327</v>
      </c>
      <c r="E38" s="26">
        <f t="shared" si="5"/>
        <v>98.564043653072943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view="pageBreakPreview" zoomScale="60" zoomScaleNormal="90" workbookViewId="0">
      <selection activeCell="B14" sqref="B14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1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PSV ENTRONQUE MOLINITO  29+139.70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43070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6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</v>
      </c>
      <c r="C10" s="51" t="s">
        <v>4</v>
      </c>
      <c r="D10" s="52" t="str">
        <f>GRANULOMETRÍA!D10</f>
        <v>3.00 - 3.60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-16.34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78.367000000000004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25.770569021653607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23.391089108910904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2.3794799127427027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31</v>
      </c>
      <c r="B37" s="57">
        <v>1</v>
      </c>
      <c r="C37" s="58">
        <v>8.2140000000000004</v>
      </c>
      <c r="D37" s="58">
        <v>12.058</v>
      </c>
      <c r="E37" s="58">
        <v>11.409000000000001</v>
      </c>
      <c r="F37" s="57">
        <f>D37-E37</f>
        <v>0.64899999999999913</v>
      </c>
      <c r="G37" s="58">
        <f>E37-C37</f>
        <v>3.1950000000000003</v>
      </c>
      <c r="H37" s="59">
        <f>(F37/G37)*100</f>
        <v>20.312989045383382</v>
      </c>
      <c r="I37" s="12"/>
      <c r="J37" s="18"/>
    </row>
    <row r="38" spans="1:10" x14ac:dyDescent="0.25">
      <c r="A38" s="67">
        <v>29</v>
      </c>
      <c r="B38" s="57">
        <v>2</v>
      </c>
      <c r="C38" s="58">
        <v>8.0869999999999997</v>
      </c>
      <c r="D38" s="58">
        <v>13.07</v>
      </c>
      <c r="E38" s="58">
        <v>12.065</v>
      </c>
      <c r="F38" s="58">
        <f t="shared" ref="F38:F40" si="0">D38-E38</f>
        <v>1.0050000000000008</v>
      </c>
      <c r="G38" s="58">
        <f t="shared" ref="G38:G40" si="1">E38-C38</f>
        <v>3.9779999999999998</v>
      </c>
      <c r="H38" s="59">
        <f t="shared" ref="H38:H40" si="2">(F38/G38)*100</f>
        <v>25.26395173453999</v>
      </c>
      <c r="I38" s="12"/>
      <c r="J38" s="18"/>
    </row>
    <row r="39" spans="1:10" x14ac:dyDescent="0.25">
      <c r="A39" s="67">
        <v>23</v>
      </c>
      <c r="B39" s="57">
        <v>3</v>
      </c>
      <c r="C39" s="58">
        <v>10.268000000000001</v>
      </c>
      <c r="D39" s="58">
        <v>14.198</v>
      </c>
      <c r="E39" s="58">
        <v>13.340999999999999</v>
      </c>
      <c r="F39" s="57">
        <f t="shared" si="0"/>
        <v>0.85700000000000109</v>
      </c>
      <c r="G39" s="58">
        <f t="shared" si="1"/>
        <v>3.0729999999999986</v>
      </c>
      <c r="H39" s="59">
        <f t="shared" si="2"/>
        <v>27.888057273023154</v>
      </c>
      <c r="I39" s="12"/>
      <c r="J39" s="18"/>
    </row>
    <row r="40" spans="1:10" x14ac:dyDescent="0.25">
      <c r="A40" s="67">
        <v>19</v>
      </c>
      <c r="B40" s="57">
        <v>4</v>
      </c>
      <c r="C40" s="58">
        <v>9.1069999999999993</v>
      </c>
      <c r="D40" s="58">
        <v>13.102</v>
      </c>
      <c r="E40" s="58">
        <v>12.191000000000001</v>
      </c>
      <c r="F40" s="57">
        <f t="shared" si="0"/>
        <v>0.91099999999999959</v>
      </c>
      <c r="G40" s="58">
        <f t="shared" si="1"/>
        <v>3.0840000000000014</v>
      </c>
      <c r="H40" s="59">
        <f t="shared" si="2"/>
        <v>29.539559014267159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11.497999999999999</v>
      </c>
      <c r="C45" s="62">
        <v>12.494999999999999</v>
      </c>
      <c r="D45" s="62">
        <v>12.305999999999999</v>
      </c>
      <c r="E45" s="62">
        <f>C45-D45</f>
        <v>0.18900000000000006</v>
      </c>
      <c r="F45" s="62">
        <f>D45-B45</f>
        <v>0.80799999999999983</v>
      </c>
      <c r="G45" s="23">
        <f>(E45/F45)*100</f>
        <v>23.391089108910904</v>
      </c>
      <c r="H45" s="12"/>
      <c r="I45" s="12"/>
      <c r="J45" s="18"/>
    </row>
    <row r="46" spans="1:10" ht="15.75" thickBot="1" x14ac:dyDescent="0.3">
      <c r="A46" s="49"/>
      <c r="B46" s="20"/>
      <c r="C46" s="20"/>
      <c r="D46" s="20"/>
      <c r="E46" s="20"/>
      <c r="F46" s="20"/>
      <c r="G46" s="20"/>
      <c r="H46" s="20"/>
      <c r="I46" s="21"/>
      <c r="J46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2017-12-29T00:35:34Z</cp:lastPrinted>
  <dcterms:created xsi:type="dcterms:W3CDTF">2017-11-30T15:56:40Z</dcterms:created>
  <dcterms:modified xsi:type="dcterms:W3CDTF">2017-12-29T00:35:41Z</dcterms:modified>
</cp:coreProperties>
</file>