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<sst xmlns="http://schemas.openxmlformats.org/spreadsheetml/2006/main" count="98" uniqueCount="72">
  <si>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</si>
  <si>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</si>
  <si>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</si>
  <si>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</si>
  <si>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</si>
  <si>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</si>
  <si>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</si>
  <si>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</si>
  <si>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</si>
  <si>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</si>
  <si>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</si>
  <si>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</si>
  <si>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</si>
  <si>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</si>
  <si>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</si>
  <si>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</si>
  <si>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</si>
  <si>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</si>
  <si>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</si>
  <si>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</si>
  <si>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</si>
  <si>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</si>
  <si>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</si>
  <si>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</si>
  <si>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</si>
  <si>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</si>
  <si>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</si>
  <si>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</si>
  <si>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</si>
  <si>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</si>
  <si>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</si>
  <si>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</si>
  <si>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</si>
  <si>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</si>
  <si>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</si>
  <si>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</si>
  <si>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</si>
  <si>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</si>
  <si>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</si>
  <si>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</si>
  <si>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</si>
  <si>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</si>
  <si>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</si>
  <si>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</si>
  <si>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</si>
  <si>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</si>
  <si>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</si>
  <si>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</si>
  <si>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</si>
  <si>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</si>
  <si>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</si>
  <si>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</si>
  <si>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</si>
  <si>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</si>
  <si>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</si>
  <si>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</si>
  <si>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</si>
  <si>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</si>
  <si>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</si>
  <si>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</si>
  <si>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</si>
  <si>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</si>
  <si>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</si>
  <si>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</si>
  <si>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</si>
  <si>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</si>
  <si>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</si>
  <si>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</si>
  <si>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MH - LIMO DE ALTA PLASTICIDAD CON ARENA</t>
  </si>
  <si>
    <t>18.60 m-20.12m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</si>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</sst>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99.101027397260268</c:v>
                </c:pt>
                <c:pt idx="8">
                  <c:v>95.136986301369859</c:v>
                </c:pt>
                <c:pt idx="9">
                  <c:v>94.740582191780817</c:v>
                </c:pt>
                <c:pt idx="10">
                  <c:v>93.154965753424648</c:v>
                </c:pt>
                <c:pt idx="11">
                  <c:v>91.172945205479451</c:v>
                </c:pt>
                <c:pt idx="12">
                  <c:v>87.605308219178085</c:v>
                </c:pt>
                <c:pt idx="13">
                  <c:v>83.046660958904113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3C-44E6-B228-36830E36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944128"/>
        <c:axId val="251905536"/>
      </c:scatterChart>
      <c:valAx>
        <c:axId val="25094412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1905536"/>
        <c:crosses val="autoZero"/>
        <c:crossBetween val="midCat"/>
        <c:minorUnit val="10"/>
      </c:valAx>
      <c:valAx>
        <c:axId val="25190553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094412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27</c:v>
                </c:pt>
                <c:pt idx="2">
                  <c:v>24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56.791399627868508</c:v>
                </c:pt>
                <c:pt idx="1">
                  <c:v>61.139416396479874</c:v>
                </c:pt>
                <c:pt idx="2">
                  <c:v>64.365152919369777</c:v>
                </c:pt>
                <c:pt idx="3">
                  <c:v>66.376195536663175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1-4453-A50F-957BCA64A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12864"/>
        <c:axId val="251819136"/>
      </c:scatterChart>
      <c:valAx>
        <c:axId val="2518128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1819136"/>
        <c:crosses val="autoZero"/>
        <c:crossBetween val="midCat"/>
      </c:valAx>
      <c:valAx>
        <c:axId val="251819136"/>
        <c:scaling>
          <c:orientation val="minMax"/>
          <c:max val="67"/>
          <c:min val="5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18128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2C-4F66-B4B0-7C9265F6A31E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C-4F66-B4B0-7C9265F6A31E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2C-4F66-B4B0-7C9265F6A31E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2C-4F66-B4B0-7C9265F6A31E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61.989191505156249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22.934900787118004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2C-4F66-B4B0-7C9265F6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33728"/>
        <c:axId val="252012416"/>
      </c:scatterChart>
      <c:valAx>
        <c:axId val="25183372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2012416"/>
        <c:crosses val="autoZero"/>
        <c:crossBetween val="midCat"/>
        <c:majorUnit val="10"/>
        <c:minorUnit val="10"/>
      </c:valAx>
      <c:valAx>
        <c:axId val="25201241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183372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624416</xdr:colOff>
      <xdr:row>14</xdr:row>
      <xdr:rowOff>116419</xdr:rowOff>
    </xdr:from>
    <xdr:to>
      <xdr:col>1</xdr:col>
      <xdr:colOff>624417</xdr:colOff>
      <xdr:row>24</xdr:row>
      <xdr:rowOff>21168</xdr:rowOff>
    </xdr:to>
    <xdr:cxnSp macro="">
      <xdr:nvCxnSpPr>
        <xdr:cNvPr id="14" name="1 Conector recto"/>
        <xdr:cNvCxnSpPr/>
      </xdr:nvCxnSpPr>
      <xdr:spPr>
        <a:xfrm flipV="1">
          <a:off x="1598083" y="2794002"/>
          <a:ext cx="1" cy="18097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3" sqref="M13:N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79" t="s">
        <v>70</v>
      </c>
      <c r="C7" s="79"/>
      <c r="D7" s="79"/>
      <c r="E7" s="35"/>
      <c r="F7" s="35"/>
      <c r="G7" s="10" t="s">
        <v>25</v>
      </c>
      <c r="H7" s="70" t="s">
        <v>53</v>
      </c>
      <c r="I7" s="70"/>
      <c r="J7" s="71"/>
      <c r="K7" s="38"/>
    </row>
    <row r="8" spans="1:11" x14ac:dyDescent="0.25">
      <c r="A8" s="11" t="s">
        <v>1</v>
      </c>
      <c r="B8" s="72" t="s">
        <v>71</v>
      </c>
      <c r="C8" s="72"/>
      <c r="D8" s="72"/>
      <c r="E8" s="24"/>
      <c r="F8" s="24"/>
      <c r="G8" s="13" t="s">
        <v>5</v>
      </c>
      <c r="H8" s="73">
        <v>43080</v>
      </c>
      <c r="I8" s="74"/>
      <c r="J8" s="75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32</v>
      </c>
      <c r="E9" s="24"/>
      <c r="F9" s="24"/>
      <c r="G9" s="13" t="s">
        <v>6</v>
      </c>
      <c r="H9" s="77" t="s">
        <v>17</v>
      </c>
      <c r="I9" s="77"/>
      <c r="J9" s="78"/>
      <c r="K9" s="38"/>
    </row>
    <row r="10" spans="1:11" x14ac:dyDescent="0.25">
      <c r="A10" s="11" t="s">
        <v>3</v>
      </c>
      <c r="B10" s="16">
        <v>9</v>
      </c>
      <c r="C10" s="13" t="s">
        <v>4</v>
      </c>
      <c r="D10" s="48" t="s">
        <v>69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24"/>
      <c r="I14" s="24"/>
      <c r="J14" s="24"/>
      <c r="K14" s="3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24"/>
      <c r="I15" s="24"/>
      <c r="J15" s="24"/>
      <c r="K15" s="3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24"/>
      <c r="I16" s="24"/>
      <c r="J16" s="24"/>
      <c r="K16" s="38"/>
    </row>
    <row r="17" spans="1:16" x14ac:dyDescent="0.25">
      <c r="A17" s="49">
        <v>1</v>
      </c>
      <c r="B17" s="33">
        <v>77.900000000000006</v>
      </c>
      <c r="C17" s="33">
        <v>380.2</v>
      </c>
      <c r="D17" s="33">
        <v>311.5</v>
      </c>
      <c r="E17" s="33">
        <f>C17-D17</f>
        <v>68.699999999999989</v>
      </c>
      <c r="F17" s="33">
        <f>D17-B17</f>
        <v>233.6</v>
      </c>
      <c r="G17" s="33">
        <f>(E17/F17)*100</f>
        <v>29.409246575342461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24"/>
      <c r="H21" s="24"/>
      <c r="I21" s="24"/>
      <c r="J21" s="24"/>
      <c r="K21" s="3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24"/>
      <c r="H22" s="88" t="s">
        <v>58</v>
      </c>
      <c r="I22" s="88"/>
      <c r="J22" s="88"/>
      <c r="K22" s="3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24"/>
      <c r="H23" s="89"/>
      <c r="I23" s="89"/>
      <c r="J23" s="89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2.1</v>
      </c>
      <c r="D31" s="52">
        <f t="shared" ref="D31" si="3">(C31*100)/$F$17</f>
        <v>0.89897260273972601</v>
      </c>
      <c r="E31" s="52">
        <f>E30+D31</f>
        <v>0.89897260273972601</v>
      </c>
      <c r="F31" s="52">
        <f>100-E31</f>
        <v>99.101027397260268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2</v>
      </c>
      <c r="D32" s="64">
        <f>(C32*$F$31)/$C$39</f>
        <v>3.9640410958904106</v>
      </c>
      <c r="E32" s="52">
        <f>D32</f>
        <v>3.9640410958904106</v>
      </c>
      <c r="F32" s="52">
        <f>$F$31-E32</f>
        <v>95.136986301369859</v>
      </c>
      <c r="G32" s="24"/>
      <c r="H32" s="92" t="s">
        <v>54</v>
      </c>
      <c r="I32" s="93"/>
      <c r="J32" s="94"/>
      <c r="K32" s="38"/>
    </row>
    <row r="33" spans="1:11" x14ac:dyDescent="0.25">
      <c r="A33" s="50" t="s">
        <v>35</v>
      </c>
      <c r="B33" s="65">
        <v>0.85</v>
      </c>
      <c r="C33" s="64">
        <v>0.2</v>
      </c>
      <c r="D33" s="64">
        <f t="shared" ref="D33:D38" si="4">(C33*$F$31)/$C$39</f>
        <v>0.39640410958904115</v>
      </c>
      <c r="E33" s="52">
        <f t="shared" ref="E33:E38" si="5">E32+D33</f>
        <v>4.3604452054794516</v>
      </c>
      <c r="F33" s="52">
        <f t="shared" ref="F33:F38" si="6">$F$31-E33</f>
        <v>94.740582191780817</v>
      </c>
      <c r="G33" s="24"/>
      <c r="H33" s="95"/>
      <c r="I33" s="96"/>
      <c r="J33" s="97"/>
      <c r="K33" s="38"/>
    </row>
    <row r="34" spans="1:11" x14ac:dyDescent="0.25">
      <c r="A34" s="50" t="s">
        <v>36</v>
      </c>
      <c r="B34" s="65">
        <v>0.42499999999999999</v>
      </c>
      <c r="C34" s="64">
        <v>0.8</v>
      </c>
      <c r="D34" s="64">
        <f t="shared" si="4"/>
        <v>1.5856164383561646</v>
      </c>
      <c r="E34" s="52">
        <f t="shared" si="5"/>
        <v>5.9460616438356162</v>
      </c>
      <c r="F34" s="52">
        <f t="shared" si="6"/>
        <v>93.154965753424648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1</v>
      </c>
      <c r="D35" s="64">
        <f t="shared" si="4"/>
        <v>1.9820205479452053</v>
      </c>
      <c r="E35" s="52">
        <f t="shared" si="5"/>
        <v>7.9280821917808213</v>
      </c>
      <c r="F35" s="52">
        <f t="shared" si="6"/>
        <v>91.172945205479451</v>
      </c>
      <c r="G35" s="24"/>
      <c r="H35" s="56" t="s">
        <v>55</v>
      </c>
      <c r="I35" s="66">
        <f>E31</f>
        <v>0.89897260273972601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1.8</v>
      </c>
      <c r="D36" s="64">
        <f t="shared" si="4"/>
        <v>3.5676369863013697</v>
      </c>
      <c r="E36" s="52">
        <f t="shared" si="5"/>
        <v>11.49571917808219</v>
      </c>
      <c r="F36" s="52">
        <f t="shared" si="6"/>
        <v>87.605308219178085</v>
      </c>
      <c r="G36" s="24"/>
      <c r="H36" s="56" t="s">
        <v>56</v>
      </c>
      <c r="I36" s="66">
        <f>100-I35-I37</f>
        <v>16.054366438356169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2.2999999999999998</v>
      </c>
      <c r="D37" s="64">
        <f t="shared" si="4"/>
        <v>4.5586472602739718</v>
      </c>
      <c r="E37" s="52">
        <f t="shared" si="5"/>
        <v>16.054366438356162</v>
      </c>
      <c r="F37" s="52">
        <f t="shared" si="6"/>
        <v>83.046660958904113</v>
      </c>
      <c r="G37" s="24"/>
      <c r="H37" s="56" t="s">
        <v>57</v>
      </c>
      <c r="I37" s="66">
        <f>D38</f>
        <v>83.046660958904098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41.9</v>
      </c>
      <c r="D38" s="64">
        <f t="shared" si="4"/>
        <v>83.046660958904098</v>
      </c>
      <c r="E38" s="52">
        <f t="shared" si="5"/>
        <v>99.101027397260253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0" t="s">
        <v>42</v>
      </c>
      <c r="B39" s="81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F50" sqref="F5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79" t="str">
        <f>GRANULOMETRÍA!B7</f>
        <v xml:space="preserve">PSV ENTRONQUE MOLINITO  </v>
      </c>
      <c r="C7" s="79"/>
      <c r="D7" s="79"/>
      <c r="E7" s="9"/>
      <c r="F7" s="10" t="s">
        <v>25</v>
      </c>
      <c r="G7" s="70" t="s">
        <v>26</v>
      </c>
      <c r="H7" s="70"/>
      <c r="I7" s="71"/>
      <c r="J7" s="3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>km 29+139.70</v>
      </c>
      <c r="C8" s="72"/>
      <c r="D8" s="72"/>
      <c r="E8" s="12"/>
      <c r="F8" s="13" t="s">
        <v>5</v>
      </c>
      <c r="G8" s="73">
        <f>GRANULOMETRÍA!H8</f>
        <v>43080</v>
      </c>
      <c r="H8" s="74"/>
      <c r="I8" s="75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32</v>
      </c>
      <c r="E9" s="12"/>
      <c r="F9" s="13" t="s">
        <v>6</v>
      </c>
      <c r="G9" s="77" t="str">
        <f>GRANULOMETRÍA!H9</f>
        <v>ALH</v>
      </c>
      <c r="H9" s="77"/>
      <c r="I9" s="78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9</v>
      </c>
      <c r="C10" s="15" t="s">
        <v>4</v>
      </c>
      <c r="D10" s="17" t="str">
        <f>GRANULOMETRÍA!D10</f>
        <v>18.60 m-20.12m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22"/>
      <c r="J11" s="18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-16.36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114.65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99" t="s">
        <v>20</v>
      </c>
      <c r="AE15" s="99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99" t="s">
        <v>21</v>
      </c>
      <c r="AE19" s="99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98" t="s">
        <v>22</v>
      </c>
      <c r="AE25" s="98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61.989191505156249</v>
      </c>
      <c r="C30" s="24"/>
      <c r="D30" s="24"/>
      <c r="E30" s="24"/>
      <c r="F30" s="101" t="s">
        <v>29</v>
      </c>
      <c r="G30" s="101"/>
      <c r="H30" s="101"/>
      <c r="I30" s="24"/>
      <c r="J30" s="38"/>
    </row>
    <row r="31" spans="1:32" x14ac:dyDescent="0.25">
      <c r="A31" s="42" t="s">
        <v>28</v>
      </c>
      <c r="B31" s="41">
        <f>G45</f>
        <v>39.054290718038246</v>
      </c>
      <c r="C31" s="24"/>
      <c r="D31" s="24"/>
      <c r="E31" s="24"/>
      <c r="F31" s="88" t="s">
        <v>68</v>
      </c>
      <c r="G31" s="102"/>
      <c r="H31" s="102"/>
      <c r="I31" s="24"/>
      <c r="J31" s="38"/>
    </row>
    <row r="32" spans="1:32" x14ac:dyDescent="0.25">
      <c r="A32" s="42" t="s">
        <v>23</v>
      </c>
      <c r="B32" s="41">
        <f>B30-B31</f>
        <v>22.934900787118004</v>
      </c>
      <c r="C32" s="24"/>
      <c r="D32" s="24"/>
      <c r="E32" s="24"/>
      <c r="F32" s="102"/>
      <c r="G32" s="102"/>
      <c r="H32" s="102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24"/>
      <c r="J34" s="3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24"/>
      <c r="J35" s="3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24"/>
      <c r="J36" s="38"/>
    </row>
    <row r="37" spans="1:10" x14ac:dyDescent="0.25">
      <c r="A37" s="43">
        <v>32</v>
      </c>
      <c r="B37" s="27">
        <v>1</v>
      </c>
      <c r="C37" s="28">
        <v>12.305</v>
      </c>
      <c r="D37" s="28">
        <v>19.888999999999999</v>
      </c>
      <c r="E37" s="28">
        <v>17.141999999999999</v>
      </c>
      <c r="F37" s="27">
        <f>D37-E37</f>
        <v>2.7469999999999999</v>
      </c>
      <c r="G37" s="28">
        <f>E37-C37</f>
        <v>4.8369999999999997</v>
      </c>
      <c r="H37" s="29">
        <f>(F37/G37)*100</f>
        <v>56.791399627868508</v>
      </c>
      <c r="I37" s="24"/>
      <c r="J37" s="38"/>
    </row>
    <row r="38" spans="1:10" x14ac:dyDescent="0.25">
      <c r="A38" s="43">
        <v>27</v>
      </c>
      <c r="B38" s="27">
        <v>2</v>
      </c>
      <c r="C38" s="28">
        <v>10.694000000000001</v>
      </c>
      <c r="D38" s="28">
        <v>17.652000000000001</v>
      </c>
      <c r="E38" s="28">
        <v>15.012</v>
      </c>
      <c r="F38" s="28">
        <f t="shared" ref="F38:F40" si="0">D38-E38</f>
        <v>2.6400000000000006</v>
      </c>
      <c r="G38" s="28">
        <f t="shared" ref="G38:G40" si="1">E38-C38</f>
        <v>4.3179999999999996</v>
      </c>
      <c r="H38" s="29">
        <f t="shared" ref="H38:H40" si="2">(F38/G38)*100</f>
        <v>61.139416396479874</v>
      </c>
      <c r="I38" s="24"/>
      <c r="J38" s="38"/>
    </row>
    <row r="39" spans="1:10" x14ac:dyDescent="0.25">
      <c r="A39" s="43">
        <v>24</v>
      </c>
      <c r="B39" s="27">
        <v>3</v>
      </c>
      <c r="C39" s="28">
        <v>11.39</v>
      </c>
      <c r="D39" s="28">
        <v>14.936999999999999</v>
      </c>
      <c r="E39" s="28">
        <v>13.548</v>
      </c>
      <c r="F39" s="27">
        <f t="shared" si="0"/>
        <v>1.3889999999999993</v>
      </c>
      <c r="G39" s="28">
        <f t="shared" si="1"/>
        <v>2.1579999999999995</v>
      </c>
      <c r="H39" s="29">
        <f t="shared" si="2"/>
        <v>64.365152919369777</v>
      </c>
      <c r="I39" s="24"/>
      <c r="J39" s="38"/>
    </row>
    <row r="40" spans="1:10" x14ac:dyDescent="0.25">
      <c r="A40" s="43">
        <v>18</v>
      </c>
      <c r="B40" s="27">
        <v>4</v>
      </c>
      <c r="C40" s="28">
        <v>11.117000000000001</v>
      </c>
      <c r="D40" s="28">
        <v>18.945</v>
      </c>
      <c r="E40" s="28">
        <v>15.821999999999999</v>
      </c>
      <c r="F40" s="27">
        <f t="shared" si="0"/>
        <v>3.1230000000000011</v>
      </c>
      <c r="G40" s="28">
        <f t="shared" si="1"/>
        <v>4.7049999999999983</v>
      </c>
      <c r="H40" s="29">
        <f t="shared" si="2"/>
        <v>66.376195536663175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2"/>
      <c r="I42" s="24"/>
      <c r="J42" s="3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24"/>
      <c r="I43" s="24"/>
      <c r="J43" s="3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24"/>
      <c r="I44" s="24"/>
      <c r="J44" s="38"/>
    </row>
    <row r="45" spans="1:10" x14ac:dyDescent="0.25">
      <c r="A45" s="45">
        <v>1</v>
      </c>
      <c r="B45" s="32">
        <v>11.273999999999999</v>
      </c>
      <c r="C45" s="32">
        <v>12.068</v>
      </c>
      <c r="D45" s="32">
        <v>11.845000000000001</v>
      </c>
      <c r="E45" s="32">
        <f>C45-D45</f>
        <v>0.22299999999999898</v>
      </c>
      <c r="F45" s="32">
        <f>D45-B45</f>
        <v>0.57100000000000151</v>
      </c>
      <c r="G45" s="33">
        <f>(E45/F45)*100</f>
        <v>39.054290718038246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2017-12-29T00:58:55Z</cp:lastPrinted>
  <dcterms:created xsi:type="dcterms:W3CDTF">2017-11-30T15:56:40Z</dcterms:created>
  <dcterms:modified xsi:type="dcterms:W3CDTF">2017-12-29T00:59:03Z</dcterms:modified>
</cp:coreProperties>
</file>