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8 PUENTE ENTRONQUE MOLINITO\LAB PUENTE ENTRONQUE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<sst xmlns="http://schemas.openxmlformats.org/spreadsheetml/2006/main" count="99" uniqueCount="73">
  <si>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</si>
  <si>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</si>
  <si>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</si>
  <si>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</si>
  <si>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</si>
  <si>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</si>
  <si>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</si>
  <si>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</si>
  <si>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</si>
  <si>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</si>
  <si>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</si>
  <si>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</si>
  <si>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</si>
  <si>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</si>
  <si>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</si>
  <si>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</si>
  <si>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</si>
  <si>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</si>
  <si>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</si>
  <si>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</si>
  <si>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</si>
  <si>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</si>
  <si>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</si>
  <si>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</si>
  <si>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</si>
  <si>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</si>
  <si>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</si>
  <si>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</si>
  <si>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</si>
  <si>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</si>
  <si>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</si>
  <si>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</si>
  <si>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</si>
  <si>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</si>
  <si>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</si>
  <si>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</si>
  <si>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</si>
  <si>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</si>
  <si>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</si>
  <si>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</si>
  <si>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</si>
  <si>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</si>
  <si>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</si>
  <si>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</si>
  <si>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</si>
  <si>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</si>
  <si>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</si>
  <si>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</si>
  <si>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</si>
  <si>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</si>
  <si>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</si>
  <si>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</si>
  <si>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</si>
  <si>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</si>
  <si>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</si>
  <si>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</si>
  <si>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</si>
  <si>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</si>
  <si>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</si>
  <si>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</si>
  <si>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</si>
  <si>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</si>
  <si>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</si>
  <si>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</si>
  <si>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</si>
  <si>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</si>
  <si>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</si>
  <si>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</si>
  <si>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</si>
  <si>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ABJ</t>
  </si>
  <si>
    <t>18-19</t>
  </si>
  <si>
    <t>12.40 - 13.11 m</t>
  </si>
  <si>
    <t>ML- LIMO ARENOSO DE BAJA PLASTICIDAD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</si>
</sst>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98.241758241758248</c:v>
                </c:pt>
                <c:pt idx="8">
                  <c:v>96.237626373626384</c:v>
                </c:pt>
                <c:pt idx="9">
                  <c:v>94.371032967032974</c:v>
                </c:pt>
                <c:pt idx="10">
                  <c:v>91.895340659340661</c:v>
                </c:pt>
                <c:pt idx="11">
                  <c:v>86.826065934065937</c:v>
                </c:pt>
                <c:pt idx="12">
                  <c:v>76.078417582417586</c:v>
                </c:pt>
                <c:pt idx="13">
                  <c:v>56.135340659340663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D43-4F14-98FA-585ED3B40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34880"/>
        <c:axId val="74284032"/>
      </c:scatterChart>
      <c:valAx>
        <c:axId val="74234880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74284032"/>
        <c:crosses val="autoZero"/>
        <c:crossBetween val="midCat"/>
        <c:minorUnit val="10"/>
      </c:valAx>
      <c:valAx>
        <c:axId val="74284032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74234880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28</c:v>
                </c:pt>
                <c:pt idx="2">
                  <c:v>24</c:v>
                </c:pt>
                <c:pt idx="3">
                  <c:v>22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30.455202312138741</c:v>
                </c:pt>
                <c:pt idx="1">
                  <c:v>32.582668187001154</c:v>
                </c:pt>
                <c:pt idx="2">
                  <c:v>34.535617673579807</c:v>
                </c:pt>
                <c:pt idx="3">
                  <c:v>35.301560522986065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3B-4901-AAEB-B52BD6586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84320"/>
        <c:axId val="174838144"/>
      </c:scatterChart>
      <c:valAx>
        <c:axId val="174184320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174838144"/>
        <c:crosses val="autoZero"/>
        <c:crossBetween val="midCat"/>
      </c:valAx>
      <c:valAx>
        <c:axId val="174838144"/>
        <c:scaling>
          <c:orientation val="minMax"/>
          <c:max val="36"/>
          <c:min val="3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17418432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AC-43EC-B6FA-D072F1AD78D1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AC-43EC-B6FA-D072F1AD78D1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AC-43EC-B6FA-D072F1AD78D1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AC-43EC-B6FA-D072F1AD78D1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33.684372692966441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8.5842391816176153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AAC-43EC-B6FA-D072F1AD7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225984"/>
        <c:axId val="230580224"/>
      </c:scatterChart>
      <c:valAx>
        <c:axId val="229225984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0580224"/>
        <c:crosses val="autoZero"/>
        <c:crossBetween val="midCat"/>
        <c:majorUnit val="10"/>
        <c:minorUnit val="10"/>
      </c:valAx>
      <c:valAx>
        <c:axId val="230580224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9225984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42332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42332" y="0"/>
          <a:ext cx="6700412" cy="1066800"/>
          <a:chOff x="42332" y="9525"/>
          <a:chExt cx="6689829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52915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52915" y="0"/>
          <a:ext cx="6668663" cy="1066800"/>
          <a:chOff x="52915" y="9525"/>
          <a:chExt cx="6679246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915" y="60324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id="{E180B98B-FB8F-4635-8F7B-8BEBB9D68D4E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M14" sqref="M14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71" t="s">
        <v>52</v>
      </c>
      <c r="I7" s="71"/>
      <c r="J7" s="72"/>
      <c r="K7" s="13"/>
    </row>
    <row r="8" spans="1:11" x14ac:dyDescent="0.25">
      <c r="A8" s="16" t="s">
        <v>1</v>
      </c>
      <c r="B8" s="73" t="s">
        <v>68</v>
      </c>
      <c r="C8" s="73"/>
      <c r="D8" s="73"/>
      <c r="E8" s="12"/>
      <c r="F8" s="12"/>
      <c r="G8" s="17" t="s">
        <v>5</v>
      </c>
      <c r="H8" s="74">
        <v>43074</v>
      </c>
      <c r="I8" s="75"/>
      <c r="J8" s="76"/>
      <c r="K8" s="13"/>
    </row>
    <row r="9" spans="1:11" x14ac:dyDescent="0.25">
      <c r="A9" s="16" t="s">
        <v>66</v>
      </c>
      <c r="B9" s="18">
        <v>2</v>
      </c>
      <c r="C9" s="17" t="s">
        <v>2</v>
      </c>
      <c r="D9" s="18" t="s">
        <v>70</v>
      </c>
      <c r="E9" s="12"/>
      <c r="F9" s="12"/>
      <c r="G9" s="17" t="s">
        <v>6</v>
      </c>
      <c r="H9" s="78" t="s">
        <v>69</v>
      </c>
      <c r="I9" s="78"/>
      <c r="J9" s="79"/>
      <c r="K9" s="13"/>
    </row>
    <row r="10" spans="1:11" x14ac:dyDescent="0.25">
      <c r="A10" s="16" t="s">
        <v>3</v>
      </c>
      <c r="B10" s="19">
        <v>7</v>
      </c>
      <c r="C10" s="17" t="s">
        <v>4</v>
      </c>
      <c r="D10" s="20" t="s">
        <v>71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77"/>
      <c r="C11" s="77"/>
      <c r="D11" s="77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90" t="s">
        <v>51</v>
      </c>
      <c r="B14" s="75"/>
      <c r="C14" s="75"/>
      <c r="D14" s="75"/>
      <c r="E14" s="75"/>
      <c r="F14" s="75"/>
      <c r="G14" s="75"/>
      <c r="H14" s="12"/>
      <c r="I14" s="12"/>
      <c r="J14" s="12"/>
      <c r="K14" s="13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70.8</v>
      </c>
      <c r="C17" s="27">
        <v>420.7</v>
      </c>
      <c r="D17" s="27">
        <v>343.8</v>
      </c>
      <c r="E17" s="27">
        <f>C17-D17</f>
        <v>76.899999999999977</v>
      </c>
      <c r="F17" s="27">
        <f>D17-B17</f>
        <v>273</v>
      </c>
      <c r="G17" s="27">
        <f>(E17/F17)*100</f>
        <v>28.168498168498164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90" t="s">
        <v>52</v>
      </c>
      <c r="B21" s="91"/>
      <c r="C21" s="91"/>
      <c r="D21" s="91"/>
      <c r="E21" s="91"/>
      <c r="F21" s="91"/>
      <c r="G21" s="12"/>
      <c r="H21" s="12"/>
      <c r="I21" s="12"/>
      <c r="J21" s="12"/>
      <c r="K21" s="13"/>
    </row>
    <row r="22" spans="1:16" ht="20.100000000000001" customHeight="1" x14ac:dyDescent="0.25">
      <c r="A22" s="87" t="s">
        <v>63</v>
      </c>
      <c r="B22" s="86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88" t="s">
        <v>57</v>
      </c>
      <c r="I22" s="88"/>
      <c r="J22" s="88"/>
      <c r="K22" s="13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4.8</v>
      </c>
      <c r="D31" s="30">
        <f t="shared" ref="D31" si="3">(C31*100)/$F$17</f>
        <v>1.7582417582417582</v>
      </c>
      <c r="E31" s="30">
        <f>E30+D31</f>
        <v>1.7582417582417582</v>
      </c>
      <c r="F31" s="30">
        <f>100-E31</f>
        <v>98.241758241758248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1.02</v>
      </c>
      <c r="D32" s="42">
        <f>(C32*$F$31)/$C$39</f>
        <v>2.0041318681318683</v>
      </c>
      <c r="E32" s="30">
        <f>D32</f>
        <v>2.0041318681318683</v>
      </c>
      <c r="F32" s="30">
        <f>$F$31-E32</f>
        <v>96.237626373626384</v>
      </c>
      <c r="G32" s="12"/>
      <c r="H32" s="92" t="s">
        <v>53</v>
      </c>
      <c r="I32" s="93"/>
      <c r="J32" s="94"/>
      <c r="K32" s="13"/>
    </row>
    <row r="33" spans="1:11" x14ac:dyDescent="0.25">
      <c r="A33" s="28" t="s">
        <v>34</v>
      </c>
      <c r="B33" s="43">
        <v>0.85</v>
      </c>
      <c r="C33" s="42">
        <v>0.95</v>
      </c>
      <c r="D33" s="42">
        <f t="shared" ref="D33:D38" si="4">(C33*$F$31)/$C$39</f>
        <v>1.8665934065934067</v>
      </c>
      <c r="E33" s="30">
        <f t="shared" ref="E33:E38" si="5">E32+D33</f>
        <v>3.8707252747252747</v>
      </c>
      <c r="F33" s="30">
        <f t="shared" ref="F33:F38" si="6">$F$31-E33</f>
        <v>94.371032967032974</v>
      </c>
      <c r="G33" s="12"/>
      <c r="H33" s="95"/>
      <c r="I33" s="96"/>
      <c r="J33" s="97"/>
      <c r="K33" s="13"/>
    </row>
    <row r="34" spans="1:11" x14ac:dyDescent="0.25">
      <c r="A34" s="28" t="s">
        <v>35</v>
      </c>
      <c r="B34" s="43">
        <v>0.42499999999999999</v>
      </c>
      <c r="C34" s="42">
        <v>1.26</v>
      </c>
      <c r="D34" s="42">
        <f t="shared" si="4"/>
        <v>2.4756923076923076</v>
      </c>
      <c r="E34" s="30">
        <f t="shared" si="5"/>
        <v>6.3464175824175824</v>
      </c>
      <c r="F34" s="30">
        <f t="shared" si="6"/>
        <v>91.895340659340661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2.58</v>
      </c>
      <c r="D35" s="42">
        <f t="shared" si="4"/>
        <v>5.0692747252747257</v>
      </c>
      <c r="E35" s="30">
        <f t="shared" si="5"/>
        <v>11.415692307692307</v>
      </c>
      <c r="F35" s="30">
        <f t="shared" si="6"/>
        <v>86.826065934065937</v>
      </c>
      <c r="G35" s="12"/>
      <c r="H35" s="34" t="s">
        <v>54</v>
      </c>
      <c r="I35" s="44">
        <f>E31</f>
        <v>1.7582417582417582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5.47</v>
      </c>
      <c r="D36" s="42">
        <f t="shared" si="4"/>
        <v>10.747648351648351</v>
      </c>
      <c r="E36" s="30">
        <f t="shared" si="5"/>
        <v>22.163340659340658</v>
      </c>
      <c r="F36" s="30">
        <f t="shared" si="6"/>
        <v>76.078417582417586</v>
      </c>
      <c r="G36" s="12"/>
      <c r="H36" s="34" t="s">
        <v>55</v>
      </c>
      <c r="I36" s="44">
        <f>100-I35-I37</f>
        <v>42.106417582417585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10.15</v>
      </c>
      <c r="D37" s="42">
        <f t="shared" si="4"/>
        <v>19.943076923076926</v>
      </c>
      <c r="E37" s="30">
        <f t="shared" si="5"/>
        <v>42.106417582417585</v>
      </c>
      <c r="F37" s="30">
        <f t="shared" si="6"/>
        <v>56.135340659340663</v>
      </c>
      <c r="G37" s="12"/>
      <c r="H37" s="34" t="s">
        <v>56</v>
      </c>
      <c r="I37" s="44">
        <f>D38</f>
        <v>56.135340659340663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28.57</v>
      </c>
      <c r="D38" s="42">
        <f t="shared" si="4"/>
        <v>56.135340659340663</v>
      </c>
      <c r="E38" s="30">
        <f t="shared" si="5"/>
        <v>98.241758241758248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0" t="s">
        <v>41</v>
      </c>
      <c r="B39" s="81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</mergeCells>
  <pageMargins left="0.7" right="0.7" top="0.75" bottom="0.75" header="0.3" footer="0.3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O6" sqref="O6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3" t="str">
        <f>GRANULOMETRÍA!B7</f>
        <v xml:space="preserve">PUENTE ENTRONQUE MOLINITO </v>
      </c>
      <c r="C7" s="103"/>
      <c r="D7" s="103"/>
      <c r="E7" s="50"/>
      <c r="F7" s="15" t="s">
        <v>24</v>
      </c>
      <c r="G7" s="71" t="s">
        <v>25</v>
      </c>
      <c r="H7" s="71"/>
      <c r="I7" s="72"/>
      <c r="J7" s="13"/>
      <c r="L7" s="2"/>
      <c r="M7" s="2"/>
      <c r="N7" s="2"/>
      <c r="AF7" s="2"/>
    </row>
    <row r="8" spans="1:32" x14ac:dyDescent="0.25">
      <c r="A8" s="16" t="s">
        <v>1</v>
      </c>
      <c r="B8" s="73" t="str">
        <f>GRANULOMETRÍA!B8</f>
        <v>KM 28+980</v>
      </c>
      <c r="C8" s="73"/>
      <c r="D8" s="73"/>
      <c r="E8" s="21"/>
      <c r="F8" s="17" t="s">
        <v>5</v>
      </c>
      <c r="G8" s="74">
        <f>GRANULOMETRÍA!H8</f>
        <v>43074</v>
      </c>
      <c r="H8" s="75"/>
      <c r="I8" s="76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2</v>
      </c>
      <c r="C9" s="51" t="s">
        <v>2</v>
      </c>
      <c r="D9" s="18" t="str">
        <f>GRANULOMETRÍA!D9</f>
        <v>18-19</v>
      </c>
      <c r="E9" s="21"/>
      <c r="F9" s="17" t="s">
        <v>6</v>
      </c>
      <c r="G9" s="78" t="str">
        <f>GRANULOMETRÍA!H9</f>
        <v>ABJ</v>
      </c>
      <c r="H9" s="78"/>
      <c r="I9" s="79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7</v>
      </c>
      <c r="C10" s="51" t="s">
        <v>4</v>
      </c>
      <c r="D10" s="52" t="str">
        <f>GRANULOMETRÍA!D10</f>
        <v>12.40 - 13.11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77"/>
      <c r="C11" s="77"/>
      <c r="D11" s="77"/>
      <c r="E11" s="23"/>
      <c r="F11" s="24"/>
      <c r="G11" s="24"/>
      <c r="H11" s="23"/>
      <c r="I11" s="54"/>
      <c r="J11" s="53"/>
      <c r="L11" s="2"/>
      <c r="M11" s="2"/>
      <c r="N11" s="2"/>
      <c r="AD11" s="98" t="s">
        <v>18</v>
      </c>
      <c r="AE11" s="98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0" t="s">
        <v>17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-14.92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81.709999999999994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99" t="s">
        <v>19</v>
      </c>
      <c r="AE15" s="99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99" t="s">
        <v>20</v>
      </c>
      <c r="AE19" s="99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98" t="s">
        <v>21</v>
      </c>
      <c r="AE25" s="98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33.684372692966441</v>
      </c>
      <c r="C30" s="12"/>
      <c r="D30" s="12"/>
      <c r="E30" s="12"/>
      <c r="F30" s="101" t="s">
        <v>28</v>
      </c>
      <c r="G30" s="101"/>
      <c r="H30" s="101"/>
      <c r="I30" s="12"/>
      <c r="J30" s="13"/>
    </row>
    <row r="31" spans="1:32" x14ac:dyDescent="0.25">
      <c r="A31" s="66" t="s">
        <v>27</v>
      </c>
      <c r="B31" s="65">
        <f>G45</f>
        <v>25.100133511348826</v>
      </c>
      <c r="C31" s="12"/>
      <c r="D31" s="12"/>
      <c r="E31" s="12"/>
      <c r="F31" s="88" t="s">
        <v>72</v>
      </c>
      <c r="G31" s="102"/>
      <c r="H31" s="102"/>
      <c r="I31" s="12"/>
      <c r="J31" s="13"/>
    </row>
    <row r="32" spans="1:32" x14ac:dyDescent="0.25">
      <c r="A32" s="66" t="s">
        <v>22</v>
      </c>
      <c r="B32" s="65">
        <f>B30-B31</f>
        <v>8.5842391816176153</v>
      </c>
      <c r="C32" s="12"/>
      <c r="D32" s="12"/>
      <c r="E32" s="12"/>
      <c r="F32" s="102"/>
      <c r="G32" s="102"/>
      <c r="H32" s="102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90" t="s">
        <v>64</v>
      </c>
      <c r="B34" s="91"/>
      <c r="C34" s="91"/>
      <c r="D34" s="91"/>
      <c r="E34" s="91"/>
      <c r="F34" s="91"/>
      <c r="G34" s="91"/>
      <c r="H34" s="91"/>
      <c r="I34" s="12"/>
      <c r="J34" s="13"/>
    </row>
    <row r="35" spans="1:10" ht="21.95" customHeight="1" x14ac:dyDescent="0.25">
      <c r="A35" s="87" t="s">
        <v>7</v>
      </c>
      <c r="B35" s="86" t="s">
        <v>11</v>
      </c>
      <c r="C35" s="86" t="s">
        <v>23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3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3"/>
    </row>
    <row r="37" spans="1:10" x14ac:dyDescent="0.25">
      <c r="A37" s="67">
        <v>30</v>
      </c>
      <c r="B37" s="57">
        <v>1</v>
      </c>
      <c r="C37" s="58">
        <v>9.2840000000000007</v>
      </c>
      <c r="D37" s="58">
        <v>12.895</v>
      </c>
      <c r="E37" s="58">
        <v>12.052</v>
      </c>
      <c r="F37" s="57">
        <f>D37-E37</f>
        <v>0.84299999999999997</v>
      </c>
      <c r="G37" s="58">
        <f>E37-C37</f>
        <v>2.7679999999999989</v>
      </c>
      <c r="H37" s="59">
        <f>(F37/G37)*100</f>
        <v>30.455202312138741</v>
      </c>
      <c r="I37" s="12"/>
      <c r="J37" s="13"/>
    </row>
    <row r="38" spans="1:10" x14ac:dyDescent="0.25">
      <c r="A38" s="67">
        <v>28</v>
      </c>
      <c r="B38" s="57">
        <v>2</v>
      </c>
      <c r="C38" s="58">
        <v>8.2899999999999991</v>
      </c>
      <c r="D38" s="58">
        <v>12.941000000000001</v>
      </c>
      <c r="E38" s="58">
        <v>11.798</v>
      </c>
      <c r="F38" s="58">
        <f t="shared" ref="F38:F40" si="0">D38-E38</f>
        <v>1.1430000000000007</v>
      </c>
      <c r="G38" s="58">
        <f t="shared" ref="G38:G40" si="1">E38-C38</f>
        <v>3.5080000000000009</v>
      </c>
      <c r="H38" s="59">
        <f t="shared" ref="H38:H40" si="2">(F38/G38)*100</f>
        <v>32.582668187001154</v>
      </c>
      <c r="I38" s="12"/>
      <c r="J38" s="13"/>
    </row>
    <row r="39" spans="1:10" x14ac:dyDescent="0.25">
      <c r="A39" s="67">
        <v>24</v>
      </c>
      <c r="B39" s="57">
        <v>3</v>
      </c>
      <c r="C39" s="58">
        <v>8.5530000000000008</v>
      </c>
      <c r="D39" s="58">
        <v>11.537000000000001</v>
      </c>
      <c r="E39" s="58">
        <v>10.771000000000001</v>
      </c>
      <c r="F39" s="57">
        <f t="shared" si="0"/>
        <v>0.76600000000000001</v>
      </c>
      <c r="G39" s="58">
        <f t="shared" si="1"/>
        <v>2.218</v>
      </c>
      <c r="H39" s="59">
        <f t="shared" si="2"/>
        <v>34.535617673579807</v>
      </c>
      <c r="I39" s="12"/>
      <c r="J39" s="13"/>
    </row>
    <row r="40" spans="1:10" x14ac:dyDescent="0.25">
      <c r="A40" s="67">
        <v>22</v>
      </c>
      <c r="B40" s="57">
        <v>4</v>
      </c>
      <c r="C40" s="58">
        <v>10.025</v>
      </c>
      <c r="D40" s="58">
        <v>13.233000000000001</v>
      </c>
      <c r="E40" s="58">
        <v>12.396000000000001</v>
      </c>
      <c r="F40" s="57">
        <f t="shared" si="0"/>
        <v>0.83699999999999974</v>
      </c>
      <c r="G40" s="58">
        <f t="shared" si="1"/>
        <v>2.3710000000000004</v>
      </c>
      <c r="H40" s="59">
        <f t="shared" si="2"/>
        <v>35.301560522986065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90" t="s">
        <v>65</v>
      </c>
      <c r="B42" s="91"/>
      <c r="C42" s="91"/>
      <c r="D42" s="91"/>
      <c r="E42" s="91"/>
      <c r="F42" s="91"/>
      <c r="G42" s="91"/>
      <c r="H42" s="21"/>
      <c r="I42" s="12"/>
      <c r="J42" s="13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3"/>
    </row>
    <row r="45" spans="1:10" x14ac:dyDescent="0.25">
      <c r="A45" s="69">
        <v>1</v>
      </c>
      <c r="B45" s="62">
        <v>17.991</v>
      </c>
      <c r="C45" s="62">
        <v>18.928000000000001</v>
      </c>
      <c r="D45" s="62">
        <v>18.739999999999998</v>
      </c>
      <c r="E45" s="62">
        <f>C45-D45</f>
        <v>0.18800000000000239</v>
      </c>
      <c r="F45" s="62">
        <f>D45-B45</f>
        <v>0.74899999999999878</v>
      </c>
      <c r="G45" s="27">
        <f>(E45/F45)*100</f>
        <v>25.100133511348826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2017-12-08T00:34:52Z</cp:lastPrinted>
  <dcterms:created xsi:type="dcterms:W3CDTF">2017-11-30T15:56:40Z</dcterms:created>
  <dcterms:modified xsi:type="dcterms:W3CDTF">2018-01-09T00:27:46Z</dcterms:modified>
</cp:coreProperties>
</file>