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<sst xmlns="http://schemas.openxmlformats.org/spreadsheetml/2006/main" count="98" uniqueCount="72">
  <si>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</si>
  <si>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</si>
  <si>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</si>
  <si>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</si>
  <si>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</si>
  <si>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</si>
  <si>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</si>
  <si>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</si>
  <si>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</si>
  <si>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</si>
  <si>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</si>
  <si>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</si>
  <si>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</si>
  <si>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</si>
  <si>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</si>
  <si>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</si>
  <si>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</si>
  <si>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</si>
  <si>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</si>
  <si>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</si>
  <si>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</si>
  <si>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</si>
  <si>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</si>
  <si>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</si>
  <si>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</si>
  <si>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</si>
  <si>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</si>
  <si>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</si>
  <si>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</si>
  <si>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</si>
  <si>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</si>
  <si>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</si>
  <si>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</si>
  <si>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</si>
  <si>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</si>
  <si>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</si>
  <si>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</si>
  <si>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</si>
  <si>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</si>
  <si>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</si>
  <si>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</si>
  <si>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</si>
  <si>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</si>
  <si>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</si>
  <si>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</si>
  <si>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</si>
  <si>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</si>
  <si>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</si>
  <si>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</si>
  <si>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</si>
  <si>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</si>
  <si>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</si>
  <si>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</si>
  <si>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</si>
  <si>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</si>
  <si>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</si>
  <si>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</si>
  <si>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</si>
  <si>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</si>
  <si>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</si>
  <si>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</si>
  <si>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</si>
  <si>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</si>
  <si>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</si>
  <si>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</si>
  <si>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</si>
  <si>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</si>
  <si>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</si>
  <si>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</si>
  <si>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SC- ARENA ARCILLOSA</t>
  </si>
  <si>
    <t>ABJ</t>
  </si>
  <si>
    <t>14.20 - 14.75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</si>
</sst>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97.31543624161074</c:v>
                </c:pt>
                <c:pt idx="8">
                  <c:v>93.617449664429529</c:v>
                </c:pt>
                <c:pt idx="9">
                  <c:v>90.153020134228186</c:v>
                </c:pt>
                <c:pt idx="10">
                  <c:v>85.559731543624167</c:v>
                </c:pt>
                <c:pt idx="11">
                  <c:v>74.699328859060401</c:v>
                </c:pt>
                <c:pt idx="12">
                  <c:v>53.251006711409403</c:v>
                </c:pt>
                <c:pt idx="13">
                  <c:v>34.040939597315443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E4-4849-8A58-940AD9875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183680"/>
        <c:axId val="168273792"/>
      </c:scatterChart>
      <c:valAx>
        <c:axId val="168183680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8273792"/>
        <c:crosses val="autoZero"/>
        <c:crossBetween val="midCat"/>
        <c:minorUnit val="10"/>
      </c:valAx>
      <c:valAx>
        <c:axId val="168273792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818368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36</c:v>
                </c:pt>
                <c:pt idx="1">
                  <c:v>31</c:v>
                </c:pt>
                <c:pt idx="2">
                  <c:v>22</c:v>
                </c:pt>
                <c:pt idx="3">
                  <c:v>16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32.692307692307672</c:v>
                </c:pt>
                <c:pt idx="1">
                  <c:v>34.505494505494504</c:v>
                </c:pt>
                <c:pt idx="2">
                  <c:v>37.980769230769269</c:v>
                </c:pt>
                <c:pt idx="3">
                  <c:v>38.516532618409308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2D-43CC-AC60-4C13D67BA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84384"/>
        <c:axId val="168469248"/>
      </c:scatterChart>
      <c:valAx>
        <c:axId val="168384384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168469248"/>
        <c:crosses val="autoZero"/>
        <c:crossBetween val="midCat"/>
      </c:valAx>
      <c:valAx>
        <c:axId val="168469248"/>
        <c:scaling>
          <c:orientation val="minMax"/>
          <c:max val="39"/>
          <c:min val="32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168384384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01-4BD5-9635-1CCC2D49D574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01-4BD5-9635-1CCC2D49D574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01-4BD5-9635-1CCC2D49D574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01-4BD5-9635-1CCC2D49D574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35.935168308094383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13.078025450951483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01-4BD5-9635-1CCC2D49D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617920"/>
        <c:axId val="173826048"/>
      </c:scatterChart>
      <c:valAx>
        <c:axId val="17361792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3826048"/>
        <c:crosses val="autoZero"/>
        <c:crossBetween val="midCat"/>
        <c:majorUnit val="10"/>
        <c:minorUnit val="10"/>
      </c:valAx>
      <c:valAx>
        <c:axId val="173826048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361792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42332" y="0"/>
          <a:ext cx="6700412" cy="1066800"/>
          <a:chOff x="42332" y="9525"/>
          <a:chExt cx="6689829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60324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42332" y="0"/>
          <a:ext cx="6679246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60324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id="{1D038676-7899-4665-B008-16FC717C734B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G20" sqref="G20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71" t="s">
        <v>52</v>
      </c>
      <c r="I7" s="71"/>
      <c r="J7" s="72"/>
      <c r="K7" s="13"/>
    </row>
    <row r="8" spans="1:11" x14ac:dyDescent="0.25">
      <c r="A8" s="16" t="s">
        <v>1</v>
      </c>
      <c r="B8" s="73" t="s">
        <v>68</v>
      </c>
      <c r="C8" s="73"/>
      <c r="D8" s="73"/>
      <c r="E8" s="12"/>
      <c r="F8" s="12"/>
      <c r="G8" s="17" t="s">
        <v>5</v>
      </c>
      <c r="H8" s="74">
        <v>43074</v>
      </c>
      <c r="I8" s="75"/>
      <c r="J8" s="76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>
        <v>21</v>
      </c>
      <c r="E9" s="12"/>
      <c r="F9" s="12"/>
      <c r="G9" s="17" t="s">
        <v>6</v>
      </c>
      <c r="H9" s="78" t="s">
        <v>70</v>
      </c>
      <c r="I9" s="78"/>
      <c r="J9" s="79"/>
      <c r="K9" s="13"/>
    </row>
    <row r="10" spans="1:11" x14ac:dyDescent="0.25">
      <c r="A10" s="16" t="s">
        <v>3</v>
      </c>
      <c r="B10" s="19">
        <v>8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77"/>
      <c r="C11" s="77"/>
      <c r="D11" s="77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90" t="s">
        <v>51</v>
      </c>
      <c r="B14" s="75"/>
      <c r="C14" s="75"/>
      <c r="D14" s="75"/>
      <c r="E14" s="75"/>
      <c r="F14" s="75"/>
      <c r="G14" s="75"/>
      <c r="H14" s="12"/>
      <c r="I14" s="12"/>
      <c r="J14" s="12"/>
      <c r="K14" s="13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67.599999999999994</v>
      </c>
      <c r="C17" s="27">
        <v>489.4</v>
      </c>
      <c r="D17" s="27">
        <v>395.4</v>
      </c>
      <c r="E17" s="27">
        <f>C17-D17</f>
        <v>94</v>
      </c>
      <c r="F17" s="27">
        <f>D17-B17</f>
        <v>327.79999999999995</v>
      </c>
      <c r="G17" s="27">
        <f>(E17/F17)*100</f>
        <v>28.676021964612573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90" t="s">
        <v>52</v>
      </c>
      <c r="B21" s="91"/>
      <c r="C21" s="91"/>
      <c r="D21" s="91"/>
      <c r="E21" s="91"/>
      <c r="F21" s="91"/>
      <c r="G21" s="12"/>
      <c r="H21" s="12"/>
      <c r="I21" s="12"/>
      <c r="J21" s="12"/>
      <c r="K21" s="13"/>
    </row>
    <row r="22" spans="1:16" ht="20.100000000000001" customHeight="1" x14ac:dyDescent="0.25">
      <c r="A22" s="87" t="s">
        <v>63</v>
      </c>
      <c r="B22" s="86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88" t="s">
        <v>57</v>
      </c>
      <c r="I22" s="88"/>
      <c r="J22" s="88"/>
      <c r="K22" s="13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8.8000000000000007</v>
      </c>
      <c r="D31" s="30">
        <f t="shared" ref="D31" si="3">(C31*100)/$F$17</f>
        <v>2.6845637583892623</v>
      </c>
      <c r="E31" s="30">
        <f>E30+D31</f>
        <v>2.6845637583892623</v>
      </c>
      <c r="F31" s="30">
        <f>100-E31</f>
        <v>97.31543624161074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1.9</v>
      </c>
      <c r="D32" s="42">
        <f>(C32*$F$31)/$C$39</f>
        <v>3.6979865771812079</v>
      </c>
      <c r="E32" s="30">
        <f>D32</f>
        <v>3.6979865771812079</v>
      </c>
      <c r="F32" s="30">
        <f>$F$31-E32</f>
        <v>93.617449664429529</v>
      </c>
      <c r="G32" s="12"/>
      <c r="H32" s="92" t="s">
        <v>53</v>
      </c>
      <c r="I32" s="93"/>
      <c r="J32" s="94"/>
      <c r="K32" s="13"/>
    </row>
    <row r="33" spans="1:11" x14ac:dyDescent="0.25">
      <c r="A33" s="28" t="s">
        <v>34</v>
      </c>
      <c r="B33" s="43">
        <v>0.85</v>
      </c>
      <c r="C33" s="42">
        <v>1.78</v>
      </c>
      <c r="D33" s="42">
        <f t="shared" ref="D33:D38" si="4">(C33*$F$31)/$C$39</f>
        <v>3.4644295302013428</v>
      </c>
      <c r="E33" s="30">
        <f t="shared" ref="E33:E38" si="5">E32+D33</f>
        <v>7.1624161073825512</v>
      </c>
      <c r="F33" s="30">
        <f t="shared" ref="F33:F38" si="6">$F$31-E33</f>
        <v>90.153020134228186</v>
      </c>
      <c r="G33" s="12"/>
      <c r="H33" s="95"/>
      <c r="I33" s="96"/>
      <c r="J33" s="97"/>
      <c r="K33" s="13"/>
    </row>
    <row r="34" spans="1:11" x14ac:dyDescent="0.25">
      <c r="A34" s="28" t="s">
        <v>35</v>
      </c>
      <c r="B34" s="43">
        <v>0.42499999999999999</v>
      </c>
      <c r="C34" s="42">
        <v>2.36</v>
      </c>
      <c r="D34" s="42">
        <f t="shared" si="4"/>
        <v>4.5932885906040273</v>
      </c>
      <c r="E34" s="30">
        <f t="shared" si="5"/>
        <v>11.755704697986578</v>
      </c>
      <c r="F34" s="30">
        <f t="shared" si="6"/>
        <v>85.559731543624167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5.58</v>
      </c>
      <c r="D35" s="42">
        <f t="shared" si="4"/>
        <v>10.860402684563757</v>
      </c>
      <c r="E35" s="30">
        <f t="shared" si="5"/>
        <v>22.616107382550336</v>
      </c>
      <c r="F35" s="30">
        <f t="shared" si="6"/>
        <v>74.699328859060401</v>
      </c>
      <c r="G35" s="12"/>
      <c r="H35" s="34" t="s">
        <v>54</v>
      </c>
      <c r="I35" s="44">
        <f>E31</f>
        <v>2.6845637583892623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11.02</v>
      </c>
      <c r="D36" s="42">
        <f t="shared" si="4"/>
        <v>21.448322147651005</v>
      </c>
      <c r="E36" s="30">
        <f t="shared" si="5"/>
        <v>44.064429530201338</v>
      </c>
      <c r="F36" s="30">
        <f t="shared" si="6"/>
        <v>53.251006711409403</v>
      </c>
      <c r="G36" s="12"/>
      <c r="H36" s="34" t="s">
        <v>55</v>
      </c>
      <c r="I36" s="44">
        <f>100-I35-I37</f>
        <v>63.274496644295297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9.8699999999999992</v>
      </c>
      <c r="D37" s="42">
        <f t="shared" si="4"/>
        <v>19.21006711409396</v>
      </c>
      <c r="E37" s="30">
        <f t="shared" si="5"/>
        <v>63.274496644295297</v>
      </c>
      <c r="F37" s="30">
        <f t="shared" si="6"/>
        <v>34.040939597315443</v>
      </c>
      <c r="G37" s="12"/>
      <c r="H37" s="34" t="s">
        <v>56</v>
      </c>
      <c r="I37" s="44">
        <f>D38</f>
        <v>34.040939597315443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17.490000000000002</v>
      </c>
      <c r="D38" s="42">
        <f t="shared" si="4"/>
        <v>34.040939597315443</v>
      </c>
      <c r="E38" s="30">
        <f t="shared" si="5"/>
        <v>97.31543624161074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0" t="s">
        <v>41</v>
      </c>
      <c r="B39" s="81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</mergeCells>
  <pageMargins left="0.7" right="0.7" top="0.75" bottom="0.75" header="0.3" footer="0.3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D29" sqref="D29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3" t="str">
        <f>GRANULOMETRÍA!B7</f>
        <v xml:space="preserve">PUENTE ENTRONQUE MOLINITO </v>
      </c>
      <c r="C7" s="103"/>
      <c r="D7" s="103"/>
      <c r="E7" s="50"/>
      <c r="F7" s="15" t="s">
        <v>24</v>
      </c>
      <c r="G7" s="71" t="s">
        <v>25</v>
      </c>
      <c r="H7" s="71"/>
      <c r="I7" s="72"/>
      <c r="J7" s="13"/>
      <c r="L7" s="2"/>
      <c r="M7" s="2"/>
      <c r="N7" s="2"/>
      <c r="AF7" s="2"/>
    </row>
    <row r="8" spans="1:32" x14ac:dyDescent="0.25">
      <c r="A8" s="16" t="s">
        <v>1</v>
      </c>
      <c r="B8" s="73" t="str">
        <f>GRANULOMETRÍA!B8</f>
        <v>KM 28+980</v>
      </c>
      <c r="C8" s="73"/>
      <c r="D8" s="73"/>
      <c r="E8" s="21"/>
      <c r="F8" s="17" t="s">
        <v>5</v>
      </c>
      <c r="G8" s="74">
        <f>GRANULOMETRÍA!H8</f>
        <v>43074</v>
      </c>
      <c r="H8" s="75"/>
      <c r="I8" s="76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>
        <f>GRANULOMETRÍA!D9</f>
        <v>21</v>
      </c>
      <c r="E9" s="21"/>
      <c r="F9" s="17" t="s">
        <v>6</v>
      </c>
      <c r="G9" s="78" t="str">
        <f>GRANULOMETRÍA!H9</f>
        <v>ABJ</v>
      </c>
      <c r="H9" s="78"/>
      <c r="I9" s="79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8</v>
      </c>
      <c r="C10" s="51" t="s">
        <v>4</v>
      </c>
      <c r="D10" s="52" t="str">
        <f>GRANULOMETRÍA!D10</f>
        <v>14.20 - 14.75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77"/>
      <c r="C11" s="77"/>
      <c r="D11" s="77"/>
      <c r="E11" s="23"/>
      <c r="F11" s="24"/>
      <c r="G11" s="24"/>
      <c r="H11" s="23"/>
      <c r="I11" s="54"/>
      <c r="J11" s="53"/>
      <c r="L11" s="2"/>
      <c r="M11" s="2"/>
      <c r="N11" s="2"/>
      <c r="AD11" s="98" t="s">
        <v>18</v>
      </c>
      <c r="AE11" s="98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0" t="s">
        <v>17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-7.3550000000000004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59.61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99" t="s">
        <v>19</v>
      </c>
      <c r="AE15" s="99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99" t="s">
        <v>20</v>
      </c>
      <c r="AE19" s="99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98" t="s">
        <v>21</v>
      </c>
      <c r="AE25" s="98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35.935168308094383</v>
      </c>
      <c r="C30" s="12"/>
      <c r="D30" s="12"/>
      <c r="E30" s="12"/>
      <c r="F30" s="101" t="s">
        <v>28</v>
      </c>
      <c r="G30" s="101"/>
      <c r="H30" s="101"/>
      <c r="I30" s="12"/>
      <c r="J30" s="13"/>
    </row>
    <row r="31" spans="1:32" x14ac:dyDescent="0.25">
      <c r="A31" s="66" t="s">
        <v>27</v>
      </c>
      <c r="B31" s="65">
        <f>G45</f>
        <v>22.8571428571429</v>
      </c>
      <c r="C31" s="12"/>
      <c r="D31" s="12"/>
      <c r="E31" s="12"/>
      <c r="F31" s="88" t="s">
        <v>69</v>
      </c>
      <c r="G31" s="102"/>
      <c r="H31" s="102"/>
      <c r="I31" s="12"/>
      <c r="J31" s="13"/>
    </row>
    <row r="32" spans="1:32" x14ac:dyDescent="0.25">
      <c r="A32" s="66" t="s">
        <v>22</v>
      </c>
      <c r="B32" s="65">
        <f>B30-B31</f>
        <v>13.078025450951483</v>
      </c>
      <c r="C32" s="12"/>
      <c r="D32" s="12"/>
      <c r="E32" s="12"/>
      <c r="F32" s="102"/>
      <c r="G32" s="102"/>
      <c r="H32" s="102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90" t="s">
        <v>64</v>
      </c>
      <c r="B34" s="91"/>
      <c r="C34" s="91"/>
      <c r="D34" s="91"/>
      <c r="E34" s="91"/>
      <c r="F34" s="91"/>
      <c r="G34" s="91"/>
      <c r="H34" s="91"/>
      <c r="I34" s="12"/>
      <c r="J34" s="13"/>
    </row>
    <row r="35" spans="1:10" ht="21.95" customHeight="1" x14ac:dyDescent="0.25">
      <c r="A35" s="87" t="s">
        <v>7</v>
      </c>
      <c r="B35" s="86" t="s">
        <v>11</v>
      </c>
      <c r="C35" s="86" t="s">
        <v>23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3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3"/>
    </row>
    <row r="37" spans="1:10" x14ac:dyDescent="0.25">
      <c r="A37" s="67">
        <v>36</v>
      </c>
      <c r="B37" s="57">
        <v>1</v>
      </c>
      <c r="C37" s="58">
        <v>8.2409999999999997</v>
      </c>
      <c r="D37" s="58">
        <v>10.103999999999999</v>
      </c>
      <c r="E37" s="58">
        <v>9.6449999999999996</v>
      </c>
      <c r="F37" s="57">
        <f>D37-E37</f>
        <v>0.45899999999999963</v>
      </c>
      <c r="G37" s="58">
        <f>E37-C37</f>
        <v>1.4039999999999999</v>
      </c>
      <c r="H37" s="59">
        <f>(F37/G37)*100</f>
        <v>32.692307692307672</v>
      </c>
      <c r="I37" s="12"/>
      <c r="J37" s="13"/>
    </row>
    <row r="38" spans="1:10" x14ac:dyDescent="0.25">
      <c r="A38" s="67">
        <v>31</v>
      </c>
      <c r="B38" s="57">
        <v>2</v>
      </c>
      <c r="C38" s="58">
        <v>8.3179999999999996</v>
      </c>
      <c r="D38" s="58">
        <v>9.5419999999999998</v>
      </c>
      <c r="E38" s="58">
        <v>9.2279999999999998</v>
      </c>
      <c r="F38" s="58">
        <f t="shared" ref="F38:F40" si="0">D38-E38</f>
        <v>0.31400000000000006</v>
      </c>
      <c r="G38" s="58">
        <f t="shared" ref="G38:G40" si="1">E38-C38</f>
        <v>0.91000000000000014</v>
      </c>
      <c r="H38" s="59">
        <f t="shared" ref="H38:H40" si="2">(F38/G38)*100</f>
        <v>34.505494505494504</v>
      </c>
      <c r="I38" s="12"/>
      <c r="J38" s="13"/>
    </row>
    <row r="39" spans="1:10" x14ac:dyDescent="0.25">
      <c r="A39" s="67">
        <v>22</v>
      </c>
      <c r="B39" s="57">
        <v>3</v>
      </c>
      <c r="C39" s="58">
        <v>8.4350000000000005</v>
      </c>
      <c r="D39" s="58">
        <v>10.157</v>
      </c>
      <c r="E39" s="58">
        <v>9.6829999999999998</v>
      </c>
      <c r="F39" s="57">
        <f t="shared" si="0"/>
        <v>0.4740000000000002</v>
      </c>
      <c r="G39" s="58">
        <f t="shared" si="1"/>
        <v>1.2479999999999993</v>
      </c>
      <c r="H39" s="59">
        <f t="shared" si="2"/>
        <v>37.980769230769269</v>
      </c>
      <c r="I39" s="12"/>
      <c r="J39" s="13"/>
    </row>
    <row r="40" spans="1:10" x14ac:dyDescent="0.25">
      <c r="A40" s="67">
        <v>16</v>
      </c>
      <c r="B40" s="57">
        <v>4</v>
      </c>
      <c r="C40" s="58">
        <v>8.7650000000000006</v>
      </c>
      <c r="D40" s="58">
        <v>11.865</v>
      </c>
      <c r="E40" s="58">
        <v>11.003</v>
      </c>
      <c r="F40" s="57">
        <f t="shared" si="0"/>
        <v>0.8620000000000001</v>
      </c>
      <c r="G40" s="58">
        <f t="shared" si="1"/>
        <v>2.2379999999999995</v>
      </c>
      <c r="H40" s="59">
        <f t="shared" si="2"/>
        <v>38.516532618409308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90" t="s">
        <v>65</v>
      </c>
      <c r="B42" s="91"/>
      <c r="C42" s="91"/>
      <c r="D42" s="91"/>
      <c r="E42" s="91"/>
      <c r="F42" s="91"/>
      <c r="G42" s="91"/>
      <c r="H42" s="21"/>
      <c r="I42" s="12"/>
      <c r="J42" s="13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3"/>
    </row>
    <row r="45" spans="1:10" x14ac:dyDescent="0.25">
      <c r="A45" s="69">
        <v>1</v>
      </c>
      <c r="B45" s="62">
        <v>8.2200000000000006</v>
      </c>
      <c r="C45" s="62">
        <v>9.08</v>
      </c>
      <c r="D45" s="62">
        <v>8.92</v>
      </c>
      <c r="E45" s="62">
        <f>C45-D45</f>
        <v>0.16000000000000014</v>
      </c>
      <c r="F45" s="62">
        <f>D45-B45</f>
        <v>0.69999999999999929</v>
      </c>
      <c r="G45" s="27">
        <f>(E45/F45)*100</f>
        <v>22.8571428571429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2017-12-08T00:34:52Z</cp:lastPrinted>
  <dcterms:created xsi:type="dcterms:W3CDTF">2017-11-30T15:56:40Z</dcterms:created>
  <dcterms:modified xsi:type="dcterms:W3CDTF">2018-01-09T00:31:24Z</dcterms:modified>
</cp:coreProperties>
</file>