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<sst xmlns="http://schemas.openxmlformats.org/spreadsheetml/2006/main" count="98" uniqueCount="72">
  <si>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</si>
  <si>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</si>
  <si>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</si>
  <si>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</si>
  <si>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</si>
  <si>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</si>
  <si>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</si>
  <si>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</si>
  <si>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</si>
  <si>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</si>
  <si>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</si>
  <si>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</si>
  <si>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</si>
  <si>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</si>
  <si>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</si>
  <si>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</si>
  <si>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</si>
  <si>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</si>
  <si>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</si>
  <si>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</si>
  <si>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</si>
  <si>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</si>
  <si>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</si>
  <si>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</si>
  <si>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</si>
  <si>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</si>
  <si>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</si>
  <si>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</si>
  <si>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</si>
  <si>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</si>
  <si>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</si>
  <si>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</si>
  <si>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</si>
  <si>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</si>
  <si>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</si>
  <si>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</si>
  <si>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</si>
  <si>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</si>
  <si>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</si>
  <si>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</si>
  <si>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</si>
  <si>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</si>
  <si>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</si>
  <si>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</si>
  <si>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</si>
  <si>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</si>
  <si>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</si>
  <si>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</si>
  <si>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</si>
  <si>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</si>
  <si>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</si>
  <si>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</si>
  <si>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</si>
  <si>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</si>
  <si>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</si>
  <si>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</si>
  <si>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</si>
  <si>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</si>
  <si>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</si>
  <si>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</si>
  <si>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</si>
  <si>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</si>
  <si>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</si>
  <si>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</si>
  <si>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</si>
  <si>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</si>
  <si>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</si>
  <si>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</si>
  <si>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</si>
  <si>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</si>
  <si>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SM- ARENA LIMOSA</t>
  </si>
  <si>
    <t>1.80 -2.40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</si>
</sst>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98.432774264503706</c:v>
                </c:pt>
                <c:pt idx="8">
                  <c:v>93.983612867748135</c:v>
                </c:pt>
                <c:pt idx="9">
                  <c:v>87.6051690954083</c:v>
                </c:pt>
                <c:pt idx="10">
                  <c:v>71.363761341765183</c:v>
                </c:pt>
                <c:pt idx="11">
                  <c:v>49.649491339015668</c:v>
                </c:pt>
                <c:pt idx="12">
                  <c:v>35.160186967280723</c:v>
                </c:pt>
                <c:pt idx="13">
                  <c:v>22.403299422601037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44-48E5-A621-014A117E3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30080"/>
        <c:axId val="224065408"/>
      </c:scatterChart>
      <c:valAx>
        <c:axId val="22403008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65408"/>
        <c:crosses val="autoZero"/>
        <c:crossBetween val="midCat"/>
        <c:minorUnit val="10"/>
      </c:valAx>
      <c:valAx>
        <c:axId val="22406540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300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35</c:v>
                </c:pt>
                <c:pt idx="1">
                  <c:v>30</c:v>
                </c:pt>
                <c:pt idx="2">
                  <c:v>24</c:v>
                </c:pt>
                <c:pt idx="3">
                  <c:v>21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23.693379790940764</c:v>
                </c:pt>
                <c:pt idx="1">
                  <c:v>26.470588235294066</c:v>
                </c:pt>
                <c:pt idx="2">
                  <c:v>27.698525915358996</c:v>
                </c:pt>
                <c:pt idx="3">
                  <c:v>29.15963550455621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EC-4BF7-8401-2F041A278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27680"/>
        <c:axId val="226452992"/>
      </c:scatterChart>
      <c:valAx>
        <c:axId val="22392768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26452992"/>
        <c:crosses val="autoZero"/>
        <c:crossBetween val="midCat"/>
      </c:valAx>
      <c:valAx>
        <c:axId val="226452992"/>
        <c:scaling>
          <c:orientation val="minMax"/>
          <c:max val="30"/>
          <c:min val="23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2392768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42-4CC3-B7C5-9B588DF27538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42-4CC3-B7C5-9B588DF27538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42-4CC3-B7C5-9B588DF27538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42-4CC3-B7C5-9B588DF27538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27.507034954680478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5.1978373030171028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42-4CC3-B7C5-9B588DF27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00992"/>
        <c:axId val="226503296"/>
      </c:scatterChart>
      <c:valAx>
        <c:axId val="22650099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3296"/>
        <c:crosses val="autoZero"/>
        <c:crossBetween val="midCat"/>
        <c:majorUnit val="10"/>
        <c:minorUnit val="10"/>
      </c:valAx>
      <c:valAx>
        <c:axId val="22650329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099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2332" y="0"/>
          <a:ext cx="6700412" cy="106680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958E59D2-1EA8-4A12-AD98-4F6439B1FDD4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3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2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78.099999999999994</v>
      </c>
      <c r="C17" s="27">
        <v>520.6</v>
      </c>
      <c r="D17" s="27">
        <v>441.8</v>
      </c>
      <c r="E17" s="27">
        <f>C17-D17</f>
        <v>78.800000000000011</v>
      </c>
      <c r="F17" s="27">
        <f>D17-B17</f>
        <v>363.70000000000005</v>
      </c>
      <c r="G17" s="27">
        <f>(E17/F17)*100</f>
        <v>21.666208413527631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5.7</v>
      </c>
      <c r="D31" s="30">
        <f t="shared" ref="D31" si="3">(C31*100)/$F$17</f>
        <v>1.567225735496288</v>
      </c>
      <c r="E31" s="30">
        <f>E30+D31</f>
        <v>1.567225735496288</v>
      </c>
      <c r="F31" s="30">
        <f>100-E31</f>
        <v>98.432774264503706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2.2599999999999998</v>
      </c>
      <c r="D32" s="42">
        <f>(C32*$F$31)/$C$39</f>
        <v>4.4491613967555672</v>
      </c>
      <c r="E32" s="30">
        <f>D32</f>
        <v>4.4491613967555672</v>
      </c>
      <c r="F32" s="30">
        <f>$F$31-E32</f>
        <v>93.983612867748135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3.24</v>
      </c>
      <c r="D33" s="42">
        <f t="shared" ref="D33:D38" si="4">(C33*$F$31)/$C$39</f>
        <v>6.3784437723398399</v>
      </c>
      <c r="E33" s="30">
        <f t="shared" ref="E33:E38" si="5">E32+D33</f>
        <v>10.827605169095406</v>
      </c>
      <c r="F33" s="30">
        <f t="shared" ref="F33:F38" si="6">$F$31-E33</f>
        <v>87.6051690954083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8.25</v>
      </c>
      <c r="D34" s="42">
        <f t="shared" si="4"/>
        <v>16.241407753643113</v>
      </c>
      <c r="E34" s="30">
        <f t="shared" si="5"/>
        <v>27.069012922738519</v>
      </c>
      <c r="F34" s="30">
        <f t="shared" si="6"/>
        <v>71.363761341765183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11.03</v>
      </c>
      <c r="D35" s="42">
        <f t="shared" si="4"/>
        <v>21.714270002749519</v>
      </c>
      <c r="E35" s="30">
        <f t="shared" si="5"/>
        <v>48.783282925488038</v>
      </c>
      <c r="F35" s="30">
        <f t="shared" si="6"/>
        <v>49.649491339015668</v>
      </c>
      <c r="G35" s="12"/>
      <c r="H35" s="34" t="s">
        <v>54</v>
      </c>
      <c r="I35" s="44">
        <f>E31</f>
        <v>1.567225735496288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7.36</v>
      </c>
      <c r="D36" s="42">
        <f t="shared" si="4"/>
        <v>14.489304371734946</v>
      </c>
      <c r="E36" s="30">
        <f t="shared" si="5"/>
        <v>63.272587297222984</v>
      </c>
      <c r="F36" s="30">
        <f t="shared" si="6"/>
        <v>35.160186967280723</v>
      </c>
      <c r="G36" s="12"/>
      <c r="H36" s="34" t="s">
        <v>55</v>
      </c>
      <c r="I36" s="44">
        <f>100-I35-I37</f>
        <v>76.029474841902669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6.48</v>
      </c>
      <c r="D37" s="42">
        <f t="shared" si="4"/>
        <v>12.75688754467968</v>
      </c>
      <c r="E37" s="30">
        <f t="shared" si="5"/>
        <v>76.029474841902669</v>
      </c>
      <c r="F37" s="30">
        <f t="shared" si="6"/>
        <v>22.403299422601037</v>
      </c>
      <c r="G37" s="12"/>
      <c r="H37" s="34" t="s">
        <v>56</v>
      </c>
      <c r="I37" s="44">
        <f>D38</f>
        <v>22.403299422601034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11.379999999999995</v>
      </c>
      <c r="D38" s="42">
        <f t="shared" si="4"/>
        <v>22.403299422601034</v>
      </c>
      <c r="E38" s="30">
        <f t="shared" si="5"/>
        <v>98.432774264503706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K8" sqref="K8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3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2</v>
      </c>
      <c r="C10" s="51" t="s">
        <v>4</v>
      </c>
      <c r="D10" s="52" t="str">
        <f>GRANULOMETRÍA!D10</f>
        <v>1.80 -2.40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-9.9049999999999994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59.39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27.507034954680478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22.309197651663375</v>
      </c>
      <c r="C31" s="12"/>
      <c r="D31" s="12"/>
      <c r="E31" s="12"/>
      <c r="F31" s="71" t="s">
        <v>70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5.1978373030171028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35</v>
      </c>
      <c r="B37" s="57">
        <v>1</v>
      </c>
      <c r="C37" s="58">
        <v>13.984</v>
      </c>
      <c r="D37" s="58">
        <v>17.533999999999999</v>
      </c>
      <c r="E37" s="58">
        <v>16.853999999999999</v>
      </c>
      <c r="F37" s="57">
        <f>D37-E37</f>
        <v>0.67999999999999972</v>
      </c>
      <c r="G37" s="58">
        <f>E37-C37</f>
        <v>2.8699999999999992</v>
      </c>
      <c r="H37" s="59">
        <f>(F37/G37)*100</f>
        <v>23.693379790940764</v>
      </c>
      <c r="I37" s="12"/>
      <c r="J37" s="13"/>
    </row>
    <row r="38" spans="1:10" x14ac:dyDescent="0.25">
      <c r="A38" s="67">
        <v>30</v>
      </c>
      <c r="B38" s="57">
        <v>2</v>
      </c>
      <c r="C38" s="58">
        <v>13.933999999999999</v>
      </c>
      <c r="D38" s="58">
        <v>17.373999999999999</v>
      </c>
      <c r="E38" s="58">
        <v>16.654</v>
      </c>
      <c r="F38" s="58">
        <f t="shared" ref="F38:F40" si="0">D38-E38</f>
        <v>0.71999999999999886</v>
      </c>
      <c r="G38" s="58">
        <f t="shared" ref="G38:G40" si="1">E38-C38</f>
        <v>2.7200000000000006</v>
      </c>
      <c r="H38" s="59">
        <f t="shared" ref="H38:H40" si="2">(F38/G38)*100</f>
        <v>26.470588235294066</v>
      </c>
      <c r="I38" s="12"/>
      <c r="J38" s="13"/>
    </row>
    <row r="39" spans="1:10" x14ac:dyDescent="0.25">
      <c r="A39" s="67">
        <v>24</v>
      </c>
      <c r="B39" s="57">
        <v>3</v>
      </c>
      <c r="C39" s="58">
        <v>12.032</v>
      </c>
      <c r="D39" s="58">
        <v>17.402999999999999</v>
      </c>
      <c r="E39" s="58">
        <v>16.238</v>
      </c>
      <c r="F39" s="57">
        <f t="shared" si="0"/>
        <v>1.1649999999999991</v>
      </c>
      <c r="G39" s="58">
        <f t="shared" si="1"/>
        <v>4.2059999999999995</v>
      </c>
      <c r="H39" s="59">
        <f t="shared" si="2"/>
        <v>27.698525915358996</v>
      </c>
      <c r="I39" s="12"/>
      <c r="J39" s="13"/>
    </row>
    <row r="40" spans="1:10" x14ac:dyDescent="0.25">
      <c r="A40" s="67">
        <v>21</v>
      </c>
      <c r="B40" s="57">
        <v>4</v>
      </c>
      <c r="C40" s="58">
        <v>13.763999999999999</v>
      </c>
      <c r="D40" s="58">
        <v>17.591000000000001</v>
      </c>
      <c r="E40" s="58">
        <v>16.727</v>
      </c>
      <c r="F40" s="57">
        <f t="shared" si="0"/>
        <v>0.86400000000000077</v>
      </c>
      <c r="G40" s="58">
        <f t="shared" si="1"/>
        <v>2.963000000000001</v>
      </c>
      <c r="H40" s="59">
        <f t="shared" si="2"/>
        <v>29.15963550455621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13.945</v>
      </c>
      <c r="C45" s="62">
        <v>15.195</v>
      </c>
      <c r="D45" s="62">
        <v>14.967000000000001</v>
      </c>
      <c r="E45" s="62">
        <f>C45-D45</f>
        <v>0.22799999999999976</v>
      </c>
      <c r="F45" s="62">
        <f>D45-B45</f>
        <v>1.0220000000000002</v>
      </c>
      <c r="G45" s="27">
        <f>(E45/F45)*100</f>
        <v>22.309197651663375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2018-01-09T00:17:51Z</dcterms:modified>
</cp:coreProperties>
</file>