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<sst xmlns="http://schemas.openxmlformats.org/spreadsheetml/2006/main" count="97" uniqueCount="71">
  <si>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</si>
  <si>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</si>
  <si>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</si>
  <si>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</si>
  <si>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</si>
  <si>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</si>
  <si>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</si>
  <si>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</si>
  <si>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</si>
  <si>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</si>
  <si>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</si>
  <si>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</si>
  <si>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</si>
  <si>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</si>
  <si>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</si>
  <si>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</si>
  <si>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</si>
  <si>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</si>
  <si>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</si>
  <si>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</si>
  <si>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</si>
  <si>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</si>
  <si>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</si>
  <si>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</si>
  <si>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</si>
  <si>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</si>
  <si>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</si>
  <si>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</si>
  <si>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</si>
  <si>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</si>
  <si>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</si>
  <si>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</si>
  <si>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</si>
  <si>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</si>
  <si>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</si>
  <si>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</si>
  <si>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</si>
  <si>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</si>
  <si>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</si>
  <si>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</si>
  <si>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</si>
  <si>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</si>
  <si>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</si>
  <si>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</si>
  <si>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</si>
  <si>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</si>
  <si>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</si>
  <si>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</si>
  <si>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</si>
  <si>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</si>
  <si>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</si>
  <si>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</si>
  <si>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</si>
  <si>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</si>
  <si>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</si>
  <si>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</si>
  <si>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</si>
  <si>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</si>
  <si>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</si>
  <si>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</si>
  <si>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</si>
  <si>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</si>
  <si>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</si>
  <si>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</si>
  <si>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</si>
  <si>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</si>
  <si>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</si>
  <si>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</si>
  <si>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</si>
  <si>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SM - ARENA LIMOSA</t>
  </si>
  <si>
    <t>12.40 - 13.00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</si>
</sst>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96.939759036144579</c:v>
                </c:pt>
                <c:pt idx="8">
                  <c:v>92.286650602409637</c:v>
                </c:pt>
                <c:pt idx="9">
                  <c:v>85.113108433734936</c:v>
                </c:pt>
                <c:pt idx="10">
                  <c:v>72.317060240963855</c:v>
                </c:pt>
                <c:pt idx="11">
                  <c:v>58.163855421686748</c:v>
                </c:pt>
                <c:pt idx="12">
                  <c:v>43.041253012048195</c:v>
                </c:pt>
                <c:pt idx="13">
                  <c:v>23.071662650602406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71040"/>
        <c:axId val="201673344"/>
      </c:scatterChart>
      <c:valAx>
        <c:axId val="201671040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1673344"/>
        <c:crosses val="autoZero"/>
        <c:crossBetween val="midCat"/>
        <c:minorUnit val="10"/>
      </c:valAx>
      <c:valAx>
        <c:axId val="20167334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167104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22.386864237084474</c:v>
                </c:pt>
                <c:pt idx="1">
                  <c:v>26.575931232091726</c:v>
                </c:pt>
                <c:pt idx="2">
                  <c:v>28.253821213524848</c:v>
                </c:pt>
                <c:pt idx="3">
                  <c:v>31.020642201834885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843072"/>
        <c:axId val="201844992"/>
      </c:scatterChart>
      <c:valAx>
        <c:axId val="20184307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01844992"/>
        <c:crosses val="autoZero"/>
        <c:crossBetween val="midCat"/>
      </c:valAx>
      <c:valAx>
        <c:axId val="201844992"/>
        <c:scaling>
          <c:orientation val="minMax"/>
          <c:max val="32"/>
          <c:min val="2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0184307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27.094296352230948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1.8730574141775804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43680"/>
        <c:axId val="201958528"/>
      </c:scatterChart>
      <c:valAx>
        <c:axId val="20194368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1958528"/>
        <c:crosses val="autoZero"/>
        <c:crossBetween val="midCat"/>
        <c:majorUnit val="10"/>
        <c:minorUnit val="10"/>
      </c:valAx>
      <c:valAx>
        <c:axId val="20195852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194368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582084</xdr:colOff>
      <xdr:row>14</xdr:row>
      <xdr:rowOff>137583</xdr:rowOff>
    </xdr:from>
    <xdr:to>
      <xdr:col>1</xdr:col>
      <xdr:colOff>592668</xdr:colOff>
      <xdr:row>23</xdr:row>
      <xdr:rowOff>179917</xdr:rowOff>
    </xdr:to>
    <xdr:cxnSp macro="">
      <xdr:nvCxnSpPr>
        <xdr:cNvPr id="14" name="13 Conector recto"/>
        <xdr:cNvCxnSpPr/>
      </xdr:nvCxnSpPr>
      <xdr:spPr>
        <a:xfrm flipV="1">
          <a:off x="1555751" y="2815166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H13" sqref="H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43071</v>
      </c>
      <c r="I8" s="73"/>
      <c r="J8" s="93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19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23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65.400000000000006</v>
      </c>
      <c r="C17" s="23">
        <v>572.29999999999995</v>
      </c>
      <c r="D17" s="23">
        <v>480.4</v>
      </c>
      <c r="E17" s="23">
        <f>C17-D17</f>
        <v>91.899999999999977</v>
      </c>
      <c r="F17" s="23">
        <f>D17-B17</f>
        <v>415</v>
      </c>
      <c r="G17" s="23">
        <f>(E17/F17)*100</f>
        <v>22.144578313253007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12.7</v>
      </c>
      <c r="D31" s="26">
        <f t="shared" ref="D31" si="3">(C31*100)/$F$17</f>
        <v>3.0602409638554215</v>
      </c>
      <c r="E31" s="26">
        <f>E30+D31</f>
        <v>3.0602409638554215</v>
      </c>
      <c r="F31" s="26">
        <f>100-E31</f>
        <v>96.939759036144579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2.4</v>
      </c>
      <c r="D32" s="38">
        <f>(C32*$F$31)/$C$39</f>
        <v>4.65310843373494</v>
      </c>
      <c r="E32" s="26">
        <f>D32</f>
        <v>4.65310843373494</v>
      </c>
      <c r="F32" s="26">
        <f>$F$31-E32</f>
        <v>92.286650602409637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3.7</v>
      </c>
      <c r="D33" s="38">
        <f t="shared" ref="D33:D38" si="4">(C33*$F$31)/$C$39</f>
        <v>7.1735421686746994</v>
      </c>
      <c r="E33" s="26">
        <f t="shared" ref="E33:E38" si="5">E32+D33</f>
        <v>11.826650602409639</v>
      </c>
      <c r="F33" s="26">
        <f t="shared" ref="F33:F38" si="6">$F$31-E33</f>
        <v>85.113108433734936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6.6</v>
      </c>
      <c r="D34" s="38">
        <f t="shared" si="4"/>
        <v>12.796048192771083</v>
      </c>
      <c r="E34" s="26">
        <f t="shared" si="5"/>
        <v>24.622698795180725</v>
      </c>
      <c r="F34" s="26">
        <f t="shared" si="6"/>
        <v>72.317060240963855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7.3</v>
      </c>
      <c r="D35" s="38">
        <f t="shared" si="4"/>
        <v>14.153204819277107</v>
      </c>
      <c r="E35" s="26">
        <f t="shared" si="5"/>
        <v>38.775903614457832</v>
      </c>
      <c r="F35" s="26">
        <f t="shared" si="6"/>
        <v>58.163855421686748</v>
      </c>
      <c r="G35" s="12"/>
      <c r="H35" s="30" t="s">
        <v>55</v>
      </c>
      <c r="I35" s="39">
        <f>E31</f>
        <v>3.0602409638554215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7.8</v>
      </c>
      <c r="D36" s="38">
        <f t="shared" si="4"/>
        <v>15.122602409638555</v>
      </c>
      <c r="E36" s="26">
        <f t="shared" si="5"/>
        <v>53.898506024096385</v>
      </c>
      <c r="F36" s="26">
        <f t="shared" si="6"/>
        <v>43.041253012048195</v>
      </c>
      <c r="G36" s="12"/>
      <c r="H36" s="30" t="s">
        <v>56</v>
      </c>
      <c r="I36" s="39">
        <f>100-I35-I37</f>
        <v>73.868096385542174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10.3</v>
      </c>
      <c r="D37" s="38">
        <f t="shared" si="4"/>
        <v>19.969590361445785</v>
      </c>
      <c r="E37" s="26">
        <f t="shared" si="5"/>
        <v>73.868096385542174</v>
      </c>
      <c r="F37" s="26">
        <f t="shared" si="6"/>
        <v>23.071662650602406</v>
      </c>
      <c r="G37" s="12"/>
      <c r="H37" s="30" t="s">
        <v>57</v>
      </c>
      <c r="I37" s="39">
        <f>D38</f>
        <v>23.071662650602406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11.899999999999999</v>
      </c>
      <c r="D38" s="38">
        <f t="shared" si="4"/>
        <v>23.071662650602406</v>
      </c>
      <c r="E38" s="26">
        <f t="shared" si="5"/>
        <v>96.939759036144579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9" sqref="L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285156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PUENTE ATIRANTADO KM 30+191.48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43071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19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23</v>
      </c>
      <c r="C10" s="51" t="s">
        <v>4</v>
      </c>
      <c r="D10" s="52" t="str">
        <f>GRANULOMETRÍA!D10</f>
        <v>12.40 - 13.00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-15.03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75.474000000000004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27.094296352230948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25.221238938053368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1.8730574141775804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31</v>
      </c>
      <c r="B37" s="57">
        <v>1</v>
      </c>
      <c r="C37" s="58">
        <v>13.069000000000001</v>
      </c>
      <c r="D37" s="58">
        <v>16.125</v>
      </c>
      <c r="E37" s="58">
        <v>15.566000000000001</v>
      </c>
      <c r="F37" s="57">
        <f>D37-E37</f>
        <v>0.55899999999999928</v>
      </c>
      <c r="G37" s="58">
        <f>E37-C37</f>
        <v>2.4969999999999999</v>
      </c>
      <c r="H37" s="59">
        <f>(F37/G37)*100</f>
        <v>22.386864237084474</v>
      </c>
      <c r="I37" s="12"/>
      <c r="J37" s="18"/>
    </row>
    <row r="38" spans="1:10" x14ac:dyDescent="0.25">
      <c r="A38" s="67">
        <v>29</v>
      </c>
      <c r="B38" s="57">
        <v>2</v>
      </c>
      <c r="C38" s="58">
        <v>13.007</v>
      </c>
      <c r="D38" s="58">
        <v>16.541</v>
      </c>
      <c r="E38" s="58">
        <v>15.798999999999999</v>
      </c>
      <c r="F38" s="58">
        <f t="shared" ref="F38:F40" si="0">D38-E38</f>
        <v>0.74200000000000088</v>
      </c>
      <c r="G38" s="58">
        <f t="shared" ref="G38:G40" si="1">E38-C38</f>
        <v>2.7919999999999998</v>
      </c>
      <c r="H38" s="59">
        <f t="shared" ref="H38:H40" si="2">(F38/G38)*100</f>
        <v>26.575931232091726</v>
      </c>
      <c r="I38" s="12"/>
      <c r="J38" s="18"/>
    </row>
    <row r="39" spans="1:10" x14ac:dyDescent="0.25">
      <c r="A39" s="67">
        <v>23</v>
      </c>
      <c r="B39" s="57">
        <v>3</v>
      </c>
      <c r="C39" s="58">
        <v>13.095000000000001</v>
      </c>
      <c r="D39" s="58">
        <v>15.864000000000001</v>
      </c>
      <c r="E39" s="58">
        <v>15.254</v>
      </c>
      <c r="F39" s="58">
        <f t="shared" si="0"/>
        <v>0.61000000000000121</v>
      </c>
      <c r="G39" s="58">
        <f t="shared" si="1"/>
        <v>2.1589999999999989</v>
      </c>
      <c r="H39" s="59">
        <f t="shared" si="2"/>
        <v>28.253821213524848</v>
      </c>
      <c r="I39" s="12"/>
      <c r="J39" s="18"/>
    </row>
    <row r="40" spans="1:10" x14ac:dyDescent="0.25">
      <c r="A40" s="67">
        <v>19</v>
      </c>
      <c r="B40" s="57">
        <v>4</v>
      </c>
      <c r="C40" s="58">
        <v>13.457000000000001</v>
      </c>
      <c r="D40" s="58">
        <v>15.742000000000001</v>
      </c>
      <c r="E40" s="58">
        <v>15.201000000000001</v>
      </c>
      <c r="F40" s="57">
        <f t="shared" si="0"/>
        <v>0.54100000000000037</v>
      </c>
      <c r="G40" s="58">
        <f t="shared" si="1"/>
        <v>1.7439999999999998</v>
      </c>
      <c r="H40" s="59">
        <f t="shared" si="2"/>
        <v>31.020642201834885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11.378</v>
      </c>
      <c r="C45" s="62">
        <v>11.661</v>
      </c>
      <c r="D45" s="62">
        <v>11.603999999999999</v>
      </c>
      <c r="E45" s="62">
        <f>C45-D45</f>
        <v>5.7000000000000384E-2</v>
      </c>
      <c r="F45" s="62">
        <f>D45-B45</f>
        <v>0.22599999999999909</v>
      </c>
      <c r="G45" s="23">
        <f>(E45/F45)*100</f>
        <v>25.221238938053368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2017-12-29T01:39:15Z</cp:lastPrinted>
  <dcterms:created xsi:type="dcterms:W3CDTF">2017-11-30T15:56:40Z</dcterms:created>
  <dcterms:modified xsi:type="dcterms:W3CDTF">2017-12-29T01:39:19Z</dcterms:modified>
</cp:coreProperties>
</file>